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PC\Downloads\"/>
    </mc:Choice>
  </mc:AlternateContent>
  <xr:revisionPtr revIDLastSave="0" documentId="8_{05D7AC2B-2650-4660-A45D-7D3954BBE3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15" r:id="rId1"/>
    <sheet name="1. Composition" sheetId="8" r:id="rId2"/>
    <sheet name="2. Export" sheetId="1" r:id="rId3"/>
    <sheet name="3. Import" sheetId="2" r:id="rId4"/>
    <sheet name="4. partner" sheetId="3" r:id="rId5"/>
    <sheet name="5. X_India" sheetId="14" r:id="rId6"/>
    <sheet name="6. X_China" sheetId="13" r:id="rId7"/>
    <sheet name="7. X_Other" sheetId="12" r:id="rId8"/>
    <sheet name="8. M_India" sheetId="9" r:id="rId9"/>
    <sheet name="M_China" sheetId="10" r:id="rId10"/>
    <sheet name="10.M_Other" sheetId="11" r:id="rId11"/>
    <sheet name="11. X_Customs" sheetId="17" r:id="rId12"/>
    <sheet name="12. M_Customs" sheetId="18" r:id="rId13"/>
    <sheet name="Sheet1" sheetId="19" r:id="rId14"/>
  </sheets>
  <definedNames>
    <definedName name="_xlnm._FilterDatabase" localSheetId="11" hidden="1">'11. X_Customs'!$E$1:$E$28</definedName>
    <definedName name="_xlnm._FilterDatabase" localSheetId="2" hidden="1">'2. Export'!$A$46:$P$46</definedName>
    <definedName name="_xlnm._FilterDatabase" localSheetId="5" hidden="1">'5. X_India'!$E$1:$E$77</definedName>
    <definedName name="_xlnm._FilterDatabase" localSheetId="6" hidden="1">'6. X_China'!$E$1:$E$67</definedName>
    <definedName name="_xlnm._FilterDatabase" localSheetId="7" hidden="1">'7. X_Other'!$E$1:$E$90</definedName>
    <definedName name="_xlnm.Print_Area" localSheetId="2">'2. Export'!$A$1:$K$46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8" l="1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6" i="18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6" i="17"/>
  <c r="E7" i="17"/>
  <c r="E8" i="17"/>
  <c r="E9" i="17"/>
  <c r="E11" i="17"/>
  <c r="E13" i="17"/>
  <c r="E14" i="17"/>
  <c r="E15" i="17"/>
  <c r="E16" i="17"/>
  <c r="E17" i="17"/>
  <c r="E19" i="17"/>
  <c r="E20" i="17"/>
  <c r="E21" i="17"/>
  <c r="E22" i="17"/>
  <c r="E23" i="17"/>
  <c r="E24" i="17"/>
  <c r="E25" i="17"/>
  <c r="E27" i="17"/>
  <c r="E6" i="17"/>
  <c r="F7" i="11"/>
  <c r="F14" i="11"/>
  <c r="F15" i="11"/>
  <c r="F26" i="11"/>
  <c r="F27" i="11"/>
  <c r="F38" i="11"/>
  <c r="F39" i="11"/>
  <c r="F50" i="11"/>
  <c r="F51" i="11"/>
  <c r="F62" i="11"/>
  <c r="F63" i="11"/>
  <c r="F74" i="11"/>
  <c r="F75" i="11"/>
  <c r="F86" i="11"/>
  <c r="F87" i="11"/>
  <c r="F98" i="11"/>
  <c r="F99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6" i="11"/>
  <c r="D102" i="11"/>
  <c r="F18" i="11" s="1"/>
  <c r="C102" i="11"/>
  <c r="F12" i="10"/>
  <c r="F13" i="10"/>
  <c r="F17" i="10"/>
  <c r="F18" i="10"/>
  <c r="F24" i="10"/>
  <c r="F25" i="10"/>
  <c r="F29" i="10"/>
  <c r="F30" i="10"/>
  <c r="F36" i="10"/>
  <c r="F37" i="10"/>
  <c r="F41" i="10"/>
  <c r="F42" i="10"/>
  <c r="F48" i="10"/>
  <c r="F49" i="10"/>
  <c r="F53" i="10"/>
  <c r="F54" i="10"/>
  <c r="F60" i="10"/>
  <c r="F61" i="10"/>
  <c r="F65" i="10"/>
  <c r="F66" i="10"/>
  <c r="F72" i="10"/>
  <c r="F73" i="10"/>
  <c r="F77" i="10"/>
  <c r="F78" i="10"/>
  <c r="F84" i="10"/>
  <c r="F85" i="10"/>
  <c r="F89" i="10"/>
  <c r="F90" i="10"/>
  <c r="F96" i="10"/>
  <c r="F97" i="10"/>
  <c r="F101" i="10"/>
  <c r="F102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31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6" i="10"/>
  <c r="D102" i="10"/>
  <c r="F16" i="10" s="1"/>
  <c r="C102" i="10"/>
  <c r="F8" i="9"/>
  <c r="F9" i="9"/>
  <c r="F13" i="9"/>
  <c r="F14" i="9"/>
  <c r="F16" i="9"/>
  <c r="F20" i="9"/>
  <c r="F21" i="9"/>
  <c r="F25" i="9"/>
  <c r="F26" i="9"/>
  <c r="F28" i="9"/>
  <c r="F32" i="9"/>
  <c r="F33" i="9"/>
  <c r="F37" i="9"/>
  <c r="F38" i="9"/>
  <c r="F40" i="9"/>
  <c r="F44" i="9"/>
  <c r="F45" i="9"/>
  <c r="F49" i="9"/>
  <c r="F50" i="9"/>
  <c r="F52" i="9"/>
  <c r="F56" i="9"/>
  <c r="F57" i="9"/>
  <c r="F61" i="9"/>
  <c r="F62" i="9"/>
  <c r="F64" i="9"/>
  <c r="F68" i="9"/>
  <c r="F69" i="9"/>
  <c r="F73" i="9"/>
  <c r="F74" i="9"/>
  <c r="F76" i="9"/>
  <c r="F80" i="9"/>
  <c r="F81" i="9"/>
  <c r="F85" i="9"/>
  <c r="F86" i="9"/>
  <c r="F88" i="9"/>
  <c r="F92" i="9"/>
  <c r="F93" i="9"/>
  <c r="F94" i="9"/>
  <c r="F97" i="9"/>
  <c r="F98" i="9"/>
  <c r="F100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6" i="9"/>
  <c r="D100" i="9"/>
  <c r="F12" i="9" s="1"/>
  <c r="C100" i="9"/>
  <c r="E100" i="9" s="1"/>
  <c r="F6" i="13"/>
  <c r="F6" i="14"/>
  <c r="F10" i="12"/>
  <c r="F13" i="12"/>
  <c r="F17" i="12"/>
  <c r="F18" i="12"/>
  <c r="F22" i="12"/>
  <c r="F25" i="12"/>
  <c r="F29" i="12"/>
  <c r="F30" i="12"/>
  <c r="F34" i="12"/>
  <c r="F37" i="12"/>
  <c r="F41" i="12"/>
  <c r="F42" i="12"/>
  <c r="F46" i="12"/>
  <c r="F49" i="12"/>
  <c r="F53" i="12"/>
  <c r="F54" i="12"/>
  <c r="F58" i="12"/>
  <c r="F61" i="12"/>
  <c r="F65" i="12"/>
  <c r="F66" i="12"/>
  <c r="F70" i="12"/>
  <c r="F71" i="12"/>
  <c r="F73" i="12"/>
  <c r="F77" i="12"/>
  <c r="F78" i="12"/>
  <c r="F82" i="12"/>
  <c r="F83" i="12"/>
  <c r="F85" i="12"/>
  <c r="F89" i="12"/>
  <c r="F90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6" i="12"/>
  <c r="E67" i="12"/>
  <c r="E68" i="12"/>
  <c r="E69" i="12"/>
  <c r="E70" i="12"/>
  <c r="E71" i="12"/>
  <c r="E72" i="12"/>
  <c r="E73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7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3" i="12"/>
  <c r="E6" i="12"/>
  <c r="D90" i="12"/>
  <c r="F9" i="12" s="1"/>
  <c r="C90" i="12"/>
  <c r="E7" i="13"/>
  <c r="E8" i="13"/>
  <c r="E9" i="13"/>
  <c r="E10" i="13"/>
  <c r="E11" i="13"/>
  <c r="E12" i="13"/>
  <c r="E13" i="13"/>
  <c r="E14" i="13"/>
  <c r="E15" i="13"/>
  <c r="E16" i="13"/>
  <c r="E17" i="13"/>
  <c r="E19" i="13"/>
  <c r="E20" i="13"/>
  <c r="E21" i="13"/>
  <c r="E22" i="13"/>
  <c r="E24" i="13"/>
  <c r="E25" i="13"/>
  <c r="E26" i="13"/>
  <c r="E27" i="13"/>
  <c r="E28" i="13"/>
  <c r="E29" i="13"/>
  <c r="E30" i="13"/>
  <c r="E31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8" i="13"/>
  <c r="E49" i="13"/>
  <c r="E50" i="13"/>
  <c r="E51" i="13"/>
  <c r="E52" i="13"/>
  <c r="E53" i="13"/>
  <c r="E54" i="13"/>
  <c r="E55" i="13"/>
  <c r="E56" i="13"/>
  <c r="E57" i="13"/>
  <c r="E58" i="13"/>
  <c r="E60" i="13"/>
  <c r="E61" i="13"/>
  <c r="E63" i="13"/>
  <c r="E65" i="13"/>
  <c r="E66" i="13"/>
  <c r="E6" i="13"/>
  <c r="D67" i="13"/>
  <c r="F8" i="13" s="1"/>
  <c r="C67" i="13"/>
  <c r="F7" i="14"/>
  <c r="F10" i="14"/>
  <c r="F11" i="14"/>
  <c r="F12" i="14"/>
  <c r="F16" i="14"/>
  <c r="F17" i="14"/>
  <c r="F19" i="14"/>
  <c r="F22" i="14"/>
  <c r="F23" i="14"/>
  <c r="F24" i="14"/>
  <c r="F28" i="14"/>
  <c r="F29" i="14"/>
  <c r="F31" i="14"/>
  <c r="F34" i="14"/>
  <c r="F35" i="14"/>
  <c r="F36" i="14"/>
  <c r="F40" i="14"/>
  <c r="F41" i="14"/>
  <c r="F43" i="14"/>
  <c r="F46" i="14"/>
  <c r="F47" i="14"/>
  <c r="F48" i="14"/>
  <c r="F52" i="14"/>
  <c r="F53" i="14"/>
  <c r="F55" i="14"/>
  <c r="F58" i="14"/>
  <c r="F59" i="14"/>
  <c r="F60" i="14"/>
  <c r="F64" i="14"/>
  <c r="F65" i="14"/>
  <c r="F67" i="14"/>
  <c r="F69" i="14"/>
  <c r="F70" i="14"/>
  <c r="F71" i="14"/>
  <c r="F72" i="14"/>
  <c r="F76" i="14"/>
  <c r="F77" i="14"/>
  <c r="F79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3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3" i="14"/>
  <c r="E74" i="14"/>
  <c r="E75" i="14"/>
  <c r="E76" i="14"/>
  <c r="E77" i="14"/>
  <c r="E78" i="14"/>
  <c r="E79" i="14"/>
  <c r="E6" i="14"/>
  <c r="D79" i="14"/>
  <c r="F15" i="14" s="1"/>
  <c r="C79" i="14"/>
  <c r="O46" i="1"/>
  <c r="D33" i="2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7" i="1"/>
  <c r="M46" i="1"/>
  <c r="D43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33" i="2"/>
  <c r="I46" i="1"/>
  <c r="G46" i="1"/>
  <c r="F6" i="11" l="1"/>
  <c r="F91" i="11"/>
  <c r="F79" i="11"/>
  <c r="F67" i="11"/>
  <c r="F55" i="11"/>
  <c r="F43" i="11"/>
  <c r="F31" i="11"/>
  <c r="F74" i="14"/>
  <c r="F62" i="14"/>
  <c r="F50" i="14"/>
  <c r="F38" i="14"/>
  <c r="F26" i="14"/>
  <c r="F14" i="14"/>
  <c r="F80" i="12"/>
  <c r="F68" i="12"/>
  <c r="F56" i="12"/>
  <c r="F44" i="12"/>
  <c r="F32" i="12"/>
  <c r="F20" i="12"/>
  <c r="F8" i="12"/>
  <c r="F95" i="9"/>
  <c r="F83" i="9"/>
  <c r="F71" i="9"/>
  <c r="F59" i="9"/>
  <c r="F47" i="9"/>
  <c r="F35" i="9"/>
  <c r="F23" i="9"/>
  <c r="F11" i="9"/>
  <c r="F99" i="10"/>
  <c r="F87" i="10"/>
  <c r="F75" i="10"/>
  <c r="F63" i="10"/>
  <c r="F51" i="10"/>
  <c r="F39" i="10"/>
  <c r="F27" i="10"/>
  <c r="F15" i="10"/>
  <c r="E102" i="11"/>
  <c r="F101" i="11"/>
  <c r="F89" i="11"/>
  <c r="F77" i="11"/>
  <c r="F65" i="11"/>
  <c r="F53" i="11"/>
  <c r="F41" i="11"/>
  <c r="F29" i="11"/>
  <c r="F17" i="11"/>
  <c r="F73" i="14"/>
  <c r="F61" i="14"/>
  <c r="F49" i="14"/>
  <c r="F37" i="14"/>
  <c r="F25" i="14"/>
  <c r="F13" i="14"/>
  <c r="F6" i="12"/>
  <c r="F79" i="12"/>
  <c r="F67" i="12"/>
  <c r="F55" i="12"/>
  <c r="F43" i="12"/>
  <c r="F31" i="12"/>
  <c r="F19" i="12"/>
  <c r="F7" i="12"/>
  <c r="F82" i="9"/>
  <c r="F70" i="9"/>
  <c r="F58" i="9"/>
  <c r="F46" i="9"/>
  <c r="F34" i="9"/>
  <c r="F22" i="9"/>
  <c r="F10" i="9"/>
  <c r="F98" i="10"/>
  <c r="F86" i="10"/>
  <c r="F74" i="10"/>
  <c r="F62" i="10"/>
  <c r="F50" i="10"/>
  <c r="F38" i="10"/>
  <c r="F26" i="10"/>
  <c r="F14" i="10"/>
  <c r="F100" i="11"/>
  <c r="F88" i="11"/>
  <c r="F76" i="11"/>
  <c r="F64" i="11"/>
  <c r="F52" i="11"/>
  <c r="F40" i="11"/>
  <c r="F28" i="11"/>
  <c r="F16" i="11"/>
  <c r="F88" i="12"/>
  <c r="F76" i="12"/>
  <c r="F64" i="12"/>
  <c r="F52" i="12"/>
  <c r="F40" i="12"/>
  <c r="F28" i="12"/>
  <c r="F16" i="12"/>
  <c r="F10" i="13"/>
  <c r="F91" i="9"/>
  <c r="F79" i="9"/>
  <c r="F67" i="9"/>
  <c r="F55" i="9"/>
  <c r="F43" i="9"/>
  <c r="F31" i="9"/>
  <c r="F19" i="9"/>
  <c r="F7" i="9"/>
  <c r="F95" i="10"/>
  <c r="F83" i="10"/>
  <c r="F71" i="10"/>
  <c r="F59" i="10"/>
  <c r="F47" i="10"/>
  <c r="F35" i="10"/>
  <c r="F23" i="10"/>
  <c r="F11" i="10"/>
  <c r="F97" i="11"/>
  <c r="F85" i="11"/>
  <c r="F73" i="11"/>
  <c r="F61" i="11"/>
  <c r="F49" i="11"/>
  <c r="F37" i="11"/>
  <c r="F25" i="11"/>
  <c r="F13" i="11"/>
  <c r="F57" i="14"/>
  <c r="F45" i="14"/>
  <c r="F33" i="14"/>
  <c r="F21" i="14"/>
  <c r="F9" i="14"/>
  <c r="F87" i="12"/>
  <c r="F75" i="12"/>
  <c r="F63" i="12"/>
  <c r="F51" i="12"/>
  <c r="F39" i="12"/>
  <c r="F27" i="12"/>
  <c r="F15" i="12"/>
  <c r="F90" i="9"/>
  <c r="F78" i="9"/>
  <c r="F66" i="9"/>
  <c r="F54" i="9"/>
  <c r="F42" i="9"/>
  <c r="F30" i="9"/>
  <c r="F18" i="9"/>
  <c r="F94" i="10"/>
  <c r="F82" i="10"/>
  <c r="F70" i="10"/>
  <c r="F58" i="10"/>
  <c r="F46" i="10"/>
  <c r="F34" i="10"/>
  <c r="F22" i="10"/>
  <c r="F10" i="10"/>
  <c r="F96" i="11"/>
  <c r="F84" i="11"/>
  <c r="F72" i="11"/>
  <c r="F60" i="11"/>
  <c r="F48" i="11"/>
  <c r="F36" i="11"/>
  <c r="F24" i="11"/>
  <c r="F12" i="11"/>
  <c r="F68" i="14"/>
  <c r="F56" i="14"/>
  <c r="F44" i="14"/>
  <c r="F32" i="14"/>
  <c r="F20" i="14"/>
  <c r="F8" i="14"/>
  <c r="F86" i="12"/>
  <c r="F74" i="12"/>
  <c r="F62" i="12"/>
  <c r="F50" i="12"/>
  <c r="F38" i="12"/>
  <c r="F26" i="12"/>
  <c r="F14" i="12"/>
  <c r="F6" i="9"/>
  <c r="F89" i="9"/>
  <c r="F77" i="9"/>
  <c r="F65" i="9"/>
  <c r="F53" i="9"/>
  <c r="F41" i="9"/>
  <c r="F29" i="9"/>
  <c r="F17" i="9"/>
  <c r="F93" i="10"/>
  <c r="F81" i="10"/>
  <c r="F69" i="10"/>
  <c r="F57" i="10"/>
  <c r="F45" i="10"/>
  <c r="F33" i="10"/>
  <c r="F21" i="10"/>
  <c r="F9" i="10"/>
  <c r="F95" i="11"/>
  <c r="F83" i="11"/>
  <c r="F71" i="11"/>
  <c r="F59" i="11"/>
  <c r="F47" i="11"/>
  <c r="F35" i="11"/>
  <c r="F23" i="11"/>
  <c r="F11" i="11"/>
  <c r="F92" i="10"/>
  <c r="F80" i="10"/>
  <c r="F68" i="10"/>
  <c r="F56" i="10"/>
  <c r="F44" i="10"/>
  <c r="F32" i="10"/>
  <c r="F20" i="10"/>
  <c r="F8" i="10"/>
  <c r="F94" i="11"/>
  <c r="F82" i="11"/>
  <c r="F70" i="11"/>
  <c r="F58" i="11"/>
  <c r="F46" i="11"/>
  <c r="F34" i="11"/>
  <c r="F22" i="11"/>
  <c r="F10" i="11"/>
  <c r="F78" i="14"/>
  <c r="F66" i="14"/>
  <c r="F54" i="14"/>
  <c r="F42" i="14"/>
  <c r="F30" i="14"/>
  <c r="F18" i="14"/>
  <c r="F84" i="12"/>
  <c r="F72" i="12"/>
  <c r="F60" i="12"/>
  <c r="F48" i="12"/>
  <c r="F36" i="12"/>
  <c r="F24" i="12"/>
  <c r="F12" i="12"/>
  <c r="F99" i="9"/>
  <c r="F87" i="9"/>
  <c r="F75" i="9"/>
  <c r="F63" i="9"/>
  <c r="F51" i="9"/>
  <c r="F39" i="9"/>
  <c r="F27" i="9"/>
  <c r="F15" i="9"/>
  <c r="F6" i="10"/>
  <c r="F91" i="10"/>
  <c r="F79" i="10"/>
  <c r="F67" i="10"/>
  <c r="F55" i="10"/>
  <c r="F43" i="10"/>
  <c r="F31" i="10"/>
  <c r="F19" i="10"/>
  <c r="F7" i="10"/>
  <c r="F93" i="11"/>
  <c r="F81" i="11"/>
  <c r="F69" i="11"/>
  <c r="F57" i="11"/>
  <c r="F45" i="11"/>
  <c r="F33" i="11"/>
  <c r="F21" i="11"/>
  <c r="F9" i="11"/>
  <c r="F59" i="12"/>
  <c r="F47" i="12"/>
  <c r="F35" i="12"/>
  <c r="F23" i="12"/>
  <c r="F11" i="12"/>
  <c r="F92" i="11"/>
  <c r="F80" i="11"/>
  <c r="F68" i="11"/>
  <c r="F56" i="11"/>
  <c r="F44" i="11"/>
  <c r="F32" i="11"/>
  <c r="F20" i="11"/>
  <c r="F8" i="11"/>
  <c r="F19" i="11"/>
  <c r="F75" i="14"/>
  <c r="F63" i="14"/>
  <c r="F51" i="14"/>
  <c r="F39" i="14"/>
  <c r="F27" i="14"/>
  <c r="F81" i="12"/>
  <c r="F69" i="12"/>
  <c r="F57" i="12"/>
  <c r="F45" i="12"/>
  <c r="F33" i="12"/>
  <c r="F21" i="12"/>
  <c r="F96" i="9"/>
  <c r="F84" i="9"/>
  <c r="F72" i="9"/>
  <c r="F60" i="9"/>
  <c r="F48" i="9"/>
  <c r="F36" i="9"/>
  <c r="F24" i="9"/>
  <c r="F100" i="10"/>
  <c r="F88" i="10"/>
  <c r="F76" i="10"/>
  <c r="F64" i="10"/>
  <c r="F52" i="10"/>
  <c r="F40" i="10"/>
  <c r="F28" i="10"/>
  <c r="F102" i="11"/>
  <c r="F90" i="11"/>
  <c r="F78" i="11"/>
  <c r="F66" i="11"/>
  <c r="F54" i="11"/>
  <c r="F42" i="11"/>
  <c r="F30" i="11"/>
  <c r="E90" i="12"/>
  <c r="E67" i="13"/>
  <c r="F67" i="13"/>
  <c r="F65" i="13"/>
  <c r="F63" i="13"/>
  <c r="F61" i="13"/>
  <c r="F59" i="13"/>
  <c r="F57" i="13"/>
  <c r="F55" i="13"/>
  <c r="F53" i="13"/>
  <c r="F51" i="13"/>
  <c r="F49" i="13"/>
  <c r="F47" i="13"/>
  <c r="F45" i="13"/>
  <c r="F43" i="13"/>
  <c r="F41" i="13"/>
  <c r="F39" i="13"/>
  <c r="F37" i="13"/>
  <c r="F35" i="13"/>
  <c r="F33" i="13"/>
  <c r="F31" i="13"/>
  <c r="F29" i="13"/>
  <c r="F27" i="13"/>
  <c r="F25" i="13"/>
  <c r="F23" i="13"/>
  <c r="F21" i="13"/>
  <c r="F19" i="13"/>
  <c r="F17" i="13"/>
  <c r="F15" i="13"/>
  <c r="F13" i="13"/>
  <c r="F11" i="13"/>
  <c r="F9" i="13"/>
  <c r="F7" i="13"/>
  <c r="F66" i="13"/>
  <c r="F64" i="13"/>
  <c r="F62" i="13"/>
  <c r="F60" i="13"/>
  <c r="F58" i="13"/>
  <c r="F56" i="13"/>
  <c r="F54" i="13"/>
  <c r="F52" i="13"/>
  <c r="F50" i="13"/>
  <c r="F48" i="13"/>
  <c r="F46" i="13"/>
  <c r="F44" i="13"/>
  <c r="F42" i="13"/>
  <c r="F40" i="13"/>
  <c r="F38" i="13"/>
  <c r="F36" i="13"/>
  <c r="F34" i="13"/>
  <c r="F32" i="13"/>
  <c r="F30" i="13"/>
  <c r="F28" i="13"/>
  <c r="F26" i="13"/>
  <c r="F24" i="13"/>
  <c r="F22" i="13"/>
  <c r="F20" i="13"/>
  <c r="F18" i="13"/>
  <c r="F16" i="13"/>
  <c r="F14" i="13"/>
  <c r="F12" i="13"/>
  <c r="J33" i="1"/>
  <c r="J15" i="1"/>
  <c r="J10" i="1"/>
  <c r="C20" i="3"/>
  <c r="F13" i="2"/>
  <c r="F8" i="2"/>
  <c r="F9" i="2"/>
  <c r="F10" i="2"/>
  <c r="F11" i="2"/>
  <c r="F12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4" i="2"/>
  <c r="F7" i="2"/>
  <c r="J8" i="1"/>
  <c r="J9" i="1"/>
  <c r="J11" i="1"/>
  <c r="J12" i="1"/>
  <c r="J13" i="1"/>
  <c r="J14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4" i="1"/>
  <c r="J35" i="1"/>
  <c r="J36" i="1"/>
  <c r="J37" i="1"/>
  <c r="J38" i="1"/>
  <c r="J39" i="1"/>
  <c r="J40" i="1"/>
  <c r="J41" i="1"/>
  <c r="J42" i="1"/>
  <c r="J43" i="1"/>
  <c r="J44" i="1"/>
  <c r="J45" i="1"/>
  <c r="J47" i="1"/>
  <c r="J7" i="1"/>
  <c r="G8" i="8" l="1"/>
  <c r="E8" i="8"/>
  <c r="D8" i="8"/>
  <c r="B9" i="8" s="1"/>
  <c r="G5" i="8"/>
  <c r="E5" i="8"/>
  <c r="D5" i="8"/>
  <c r="C6" i="8" s="1"/>
  <c r="C16" i="8"/>
  <c r="B16" i="8"/>
  <c r="C14" i="8"/>
  <c r="B14" i="8"/>
  <c r="G11" i="8"/>
  <c r="E11" i="8"/>
  <c r="E16" i="8" s="1"/>
  <c r="D11" i="8"/>
  <c r="D16" i="8" l="1"/>
  <c r="B6" i="8"/>
  <c r="C9" i="8"/>
  <c r="B12" i="8"/>
  <c r="D14" i="8"/>
  <c r="C12" i="8"/>
  <c r="F33" i="2" l="1"/>
  <c r="C33" i="2"/>
  <c r="J46" i="1"/>
  <c r="E46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7" i="1"/>
  <c r="E30" i="3" l="1"/>
  <c r="E31" i="3"/>
  <c r="E32" i="3"/>
  <c r="E33" i="3"/>
  <c r="E34" i="3"/>
  <c r="E35" i="3"/>
  <c r="E36" i="3"/>
  <c r="E37" i="3"/>
  <c r="E38" i="3"/>
  <c r="E39" i="3"/>
  <c r="E40" i="3"/>
  <c r="E41" i="3"/>
  <c r="E42" i="3"/>
  <c r="E44" i="3"/>
  <c r="C43" i="3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4" i="2"/>
  <c r="F30" i="3" l="1"/>
  <c r="F31" i="3"/>
  <c r="F32" i="3"/>
  <c r="F33" i="3"/>
  <c r="F34" i="3"/>
  <c r="F35" i="3"/>
  <c r="F36" i="3"/>
  <c r="F37" i="3"/>
  <c r="F38" i="3"/>
  <c r="F39" i="3"/>
  <c r="F40" i="3"/>
  <c r="F41" i="3"/>
  <c r="F42" i="3"/>
  <c r="F44" i="3"/>
  <c r="F29" i="3"/>
  <c r="F21" i="3"/>
  <c r="D20" i="3"/>
  <c r="F20" i="3" l="1"/>
  <c r="E20" i="3"/>
  <c r="G33" i="2"/>
  <c r="K46" i="1" l="1"/>
  <c r="E29" i="3" l="1"/>
  <c r="E21" i="3"/>
  <c r="F43" i="3" l="1"/>
  <c r="E43" i="3"/>
</calcChain>
</file>

<file path=xl/sharedStrings.xml><?xml version="1.0" encoding="utf-8"?>
<sst xmlns="http://schemas.openxmlformats.org/spreadsheetml/2006/main" count="1394" uniqueCount="384">
  <si>
    <t>S.N</t>
  </si>
  <si>
    <t>Commodities</t>
  </si>
  <si>
    <t>Unit</t>
  </si>
  <si>
    <t>Quantity</t>
  </si>
  <si>
    <t>Value</t>
  </si>
  <si>
    <t>Soyabean oil</t>
  </si>
  <si>
    <t>Palm oil</t>
  </si>
  <si>
    <t>Woolen Carpet</t>
  </si>
  <si>
    <t>Sq.Mtr.</t>
  </si>
  <si>
    <t>Jute and Jute Products</t>
  </si>
  <si>
    <t>Readymade Garments</t>
  </si>
  <si>
    <t>Pcs.</t>
  </si>
  <si>
    <t>Juices</t>
  </si>
  <si>
    <t>Cardamom</t>
  </si>
  <si>
    <t>Kg.</t>
  </si>
  <si>
    <t>Sunflower Oil</t>
  </si>
  <si>
    <t>Iron and Steel products</t>
  </si>
  <si>
    <t>Tea</t>
  </si>
  <si>
    <t>Woolen and Pashmina shawls</t>
  </si>
  <si>
    <t>Rosin and resin acid</t>
  </si>
  <si>
    <t>Noodles, pasta and like</t>
  </si>
  <si>
    <t>Nepalese paper and paper Products</t>
  </si>
  <si>
    <t>Medicinal Herbs</t>
  </si>
  <si>
    <t>Footwear</t>
  </si>
  <si>
    <t>Dentifrices (toothpaste)</t>
  </si>
  <si>
    <t>Essential Oils</t>
  </si>
  <si>
    <t>Handicrafts ( Painting, Sculpture and statuary)</t>
  </si>
  <si>
    <t>Ginger</t>
  </si>
  <si>
    <t>Cotton sacks and bags</t>
  </si>
  <si>
    <t>Lentils</t>
  </si>
  <si>
    <t>Gold Jewellery</t>
  </si>
  <si>
    <t>Hides &amp; Skins</t>
  </si>
  <si>
    <t>Copper and articles thereof</t>
  </si>
  <si>
    <t>Articles of silver jewellery</t>
  </si>
  <si>
    <t>Others</t>
  </si>
  <si>
    <t>Total</t>
  </si>
  <si>
    <t>`</t>
  </si>
  <si>
    <t>Petroleum Products</t>
  </si>
  <si>
    <t>Iron &amp; Steel and products thereof</t>
  </si>
  <si>
    <t>Machinery and parts</t>
  </si>
  <si>
    <t>Transport Vehicles and parts thereof</t>
  </si>
  <si>
    <t>Cereals</t>
  </si>
  <si>
    <t>Electronic and Electrical Equipments</t>
  </si>
  <si>
    <t>Pharmaceutical products</t>
  </si>
  <si>
    <t>Telecommunication Equipment and parts</t>
  </si>
  <si>
    <t>Articles of apparel and clothing accessories</t>
  </si>
  <si>
    <t>Aircraft and parts thereof</t>
  </si>
  <si>
    <t>Fertilizers</t>
  </si>
  <si>
    <t>Polythene Granules</t>
  </si>
  <si>
    <t>Crude soyabean oil</t>
  </si>
  <si>
    <t>Crude palm Oil</t>
  </si>
  <si>
    <t>Gold</t>
  </si>
  <si>
    <t>Chemicals</t>
  </si>
  <si>
    <t>Aluminium and articles thereof</t>
  </si>
  <si>
    <t>Rubber and articles thereof</t>
  </si>
  <si>
    <t>Silver</t>
  </si>
  <si>
    <t>Cotton ( Yarn and Fabrics)</t>
  </si>
  <si>
    <t>Low erucic acid rape or colza seeds</t>
  </si>
  <si>
    <t>Zinc and articles thereof</t>
  </si>
  <si>
    <t>Wool, fine or coarse animal hair</t>
  </si>
  <si>
    <t>Crude sunflower oil</t>
  </si>
  <si>
    <t>Major Trading Partners of Nepal</t>
  </si>
  <si>
    <t>Exports</t>
  </si>
  <si>
    <t>In Billion Rs.</t>
  </si>
  <si>
    <t>Countries/Region</t>
  </si>
  <si>
    <t>Imports</t>
  </si>
  <si>
    <t>Total Exports</t>
  </si>
  <si>
    <t>Total Imports</t>
  </si>
  <si>
    <t>Total Trade</t>
  </si>
  <si>
    <t>Trade Deficit</t>
  </si>
  <si>
    <t>Export: Import Ratio</t>
  </si>
  <si>
    <t>1:</t>
  </si>
  <si>
    <t>Share % in Total Trade</t>
  </si>
  <si>
    <t>Dog or cat food</t>
  </si>
  <si>
    <t>Woolen Felt Products</t>
  </si>
  <si>
    <t>Plywood</t>
  </si>
  <si>
    <t>Broom grass (Amriso)</t>
  </si>
  <si>
    <t>Unwrought lead (excl refined and containi n  antimony)</t>
  </si>
  <si>
    <t>Stoppers, lids, caps and other closures of  plastics</t>
  </si>
  <si>
    <t>Fabrics</t>
  </si>
  <si>
    <t>Kattha</t>
  </si>
  <si>
    <t xml:space="preserve">Oil-cake </t>
  </si>
  <si>
    <t>Cement</t>
  </si>
  <si>
    <t>Cement Clinker</t>
  </si>
  <si>
    <t>Brans</t>
  </si>
  <si>
    <t>F.Y. 2081/82</t>
  </si>
  <si>
    <t xml:space="preserve">COMPARISON OF TOTAL EXPORTS OF SOME MAJOR COMMODITIES </t>
  </si>
  <si>
    <t>(Provisional)</t>
  </si>
  <si>
    <t xml:space="preserve">COMPARISON OF TOTAL IMPORTS OF SOME MAJOR COMMODITIES </t>
  </si>
  <si>
    <t>Grand Total</t>
  </si>
  <si>
    <t>(2024/25)</t>
  </si>
  <si>
    <t>Yarns</t>
  </si>
  <si>
    <t>Value in 000 Rs</t>
  </si>
  <si>
    <t>F.Y. 2082/83</t>
  </si>
  <si>
    <t>Annual</t>
  </si>
  <si>
    <t>(2025/26)</t>
  </si>
  <si>
    <t>Man-made fibres and Fabric ( Synthetic, Polyester etc)</t>
  </si>
  <si>
    <t>F.Y. 2081/82 (2024/25)</t>
  </si>
  <si>
    <t>F.Y. 2081/82  (2024/25)</t>
  </si>
  <si>
    <t>F.Y. 2082/83  (2025/26)</t>
  </si>
  <si>
    <t>Chapter</t>
  </si>
  <si>
    <t>Description</t>
  </si>
  <si>
    <t xml:space="preserve">Foreign Trade Composition of Nepal </t>
  </si>
  <si>
    <t>Comparison of Nepal's Export to India</t>
  </si>
  <si>
    <t>Comparison of Nepal's Export to China PR</t>
  </si>
  <si>
    <t>Comparison of Nepal's Export to Other Countries</t>
  </si>
  <si>
    <t>Comparison of Nepal's Import from India</t>
  </si>
  <si>
    <t>Comparison of Nepal's Import from China PR</t>
  </si>
  <si>
    <t>Comparison of Nepal's Import from Other Countries</t>
  </si>
  <si>
    <t>Table No.</t>
  </si>
  <si>
    <t>Trade and Export Promotion Centre</t>
  </si>
  <si>
    <t>Pulchowk, Lalitpur</t>
  </si>
  <si>
    <t>A Glimpse of Nepal's Foreign Trade</t>
  </si>
  <si>
    <t>Contents</t>
  </si>
  <si>
    <t>Comparison of Nepal's Import ( Customs wise)</t>
  </si>
  <si>
    <t>Comparison of Nepal's Export ( Customs wise)</t>
  </si>
  <si>
    <t>Customs</t>
  </si>
  <si>
    <t>SN</t>
  </si>
  <si>
    <t>Exports of Some Major Commmodities</t>
  </si>
  <si>
    <t>Imports of Some Major Commmodities</t>
  </si>
  <si>
    <t xml:space="preserve">Provisional </t>
  </si>
  <si>
    <t>Provisional</t>
  </si>
  <si>
    <t>Foreign Trade Balance of Nepal</t>
  </si>
  <si>
    <t>F.Y. 2080/81 (2023/24) Shrawan-Falgun</t>
  </si>
  <si>
    <t>F.Y. 2081/82 (2024/25) Shrawan- Falgun</t>
  </si>
  <si>
    <t>Percentage Change in Eight  Month of F.Y. 2081/82 compared to same period of the previous year</t>
  </si>
  <si>
    <t>Percentage Change in Eight  Month of F.Y. 2082/83 compared to same period of the previous year</t>
  </si>
  <si>
    <t>% Change in Value  in  F.Y. 2082/83  (Shrawan-Falgun)</t>
  </si>
  <si>
    <t>% Share  in Value in F.Y. 2082/83 (Shrawan-Falgun)</t>
  </si>
  <si>
    <t>Shrawan-Falgun</t>
  </si>
  <si>
    <t>DURING THE EIGHT MONTH OF THE F.Y. 2081/82 AND 2082/83</t>
  </si>
  <si>
    <t>% Share in  Value in F.Y. 2082/83 ( Shrawan-Falgun)</t>
  </si>
  <si>
    <t xml:space="preserve">    F.Y. 2081/82        (Shrawan-Falgun)</t>
  </si>
  <si>
    <t xml:space="preserve">    F.Y. 2082/83        (Shrawan-Falgun)</t>
  </si>
  <si>
    <t>% Share  in  F.Y. 2082/83 ( Shrawan-Falgun)</t>
  </si>
  <si>
    <t>(First Eight Month- Provisional)</t>
  </si>
  <si>
    <t>(First Eight Month - Provisional)</t>
  </si>
  <si>
    <t>During the First Eight Month of the F.Y. 2081/82 and 2082/83</t>
  </si>
  <si>
    <t>% Share in FY 2082/83 (Shrawan-Falgun)</t>
  </si>
  <si>
    <t>FY 2081/82 ( Shrawan-Falgun)</t>
  </si>
  <si>
    <t>FY 2082/83 ( Shrawan-Falgun)</t>
  </si>
  <si>
    <t xml:space="preserve">% Change in  FY 2082/83 ( Shrawan-Falgun) in Comparison to  FY 2081/82 (Shrawan-Falgun) </t>
  </si>
  <si>
    <t>F.Y. 2081/82 (Shrawan-Falgun)</t>
  </si>
  <si>
    <t>F.Y. 2082/83 (Shrawan-Falgun)</t>
  </si>
  <si>
    <t>F.Y. 2082/83 (2025/26) Shrawan- Falgun</t>
  </si>
  <si>
    <t>India</t>
  </si>
  <si>
    <t>United States</t>
  </si>
  <si>
    <t>Germany</t>
  </si>
  <si>
    <t>United Kingdom</t>
  </si>
  <si>
    <t>France</t>
  </si>
  <si>
    <t>Japan</t>
  </si>
  <si>
    <t>Australia</t>
  </si>
  <si>
    <t>United Arab Emirates</t>
  </si>
  <si>
    <t>China</t>
  </si>
  <si>
    <t>Italy</t>
  </si>
  <si>
    <t>Canada</t>
  </si>
  <si>
    <t>Netherlands</t>
  </si>
  <si>
    <t>Turkey</t>
  </si>
  <si>
    <t>Denmark</t>
  </si>
  <si>
    <t>Argentina</t>
  </si>
  <si>
    <t>Indonesia</t>
  </si>
  <si>
    <t>Thailand</t>
  </si>
  <si>
    <t>Malaysia</t>
  </si>
  <si>
    <t>Ukraine</t>
  </si>
  <si>
    <t>Brazil</t>
  </si>
  <si>
    <t>01</t>
  </si>
  <si>
    <t>Animals; live</t>
  </si>
  <si>
    <t>04</t>
  </si>
  <si>
    <t>Dairy produce; birds' eggs; natural honey; edible products of animal origin, not elsewhere specified or included</t>
  </si>
  <si>
    <t>05</t>
  </si>
  <si>
    <t>Animal originated products; not elsewhere specified or included</t>
  </si>
  <si>
    <t>07</t>
  </si>
  <si>
    <t>Vegetables and certain roots and tubers; edible</t>
  </si>
  <si>
    <t>08</t>
  </si>
  <si>
    <t>Fruit and nuts, edible; peel of citrus fruit or melons</t>
  </si>
  <si>
    <t>09</t>
  </si>
  <si>
    <t>Coffee, tea, mate and spices</t>
  </si>
  <si>
    <t>10</t>
  </si>
  <si>
    <t>11</t>
  </si>
  <si>
    <t>Products of the milling industry; malt, starches, inulin, wheat gluten</t>
  </si>
  <si>
    <t>12</t>
  </si>
  <si>
    <t>Oil seeds and oleaginous fruits; miscellaneous grains, seeds and fruit, industrial or medicinal plants; straw and fodder</t>
  </si>
  <si>
    <t>13</t>
  </si>
  <si>
    <t>Lac; gums, resins and other vegetable saps and extracts</t>
  </si>
  <si>
    <t>14</t>
  </si>
  <si>
    <t>Vegetable plaiting materials; vegetable products not elsewhere specified or included</t>
  </si>
  <si>
    <t>15</t>
  </si>
  <si>
    <t>Animal or vegetable fats and oils and their cleavage products; prepared animal fats; animal or vegetable waxes</t>
  </si>
  <si>
    <t>17</t>
  </si>
  <si>
    <t>Sugars and sugar confectionery</t>
  </si>
  <si>
    <t>19</t>
  </si>
  <si>
    <t>Preparations of cereals, flour, starch or milk; pastrycooks' products</t>
  </si>
  <si>
    <t>20</t>
  </si>
  <si>
    <t>Preparations of vegetables, fruit, nuts or other parts of plants</t>
  </si>
  <si>
    <t>21</t>
  </si>
  <si>
    <t>Miscellaneous edible preparations</t>
  </si>
  <si>
    <t>22</t>
  </si>
  <si>
    <t>Beverages, spirits and vinegar</t>
  </si>
  <si>
    <t>23</t>
  </si>
  <si>
    <t>Food industries, residues and wastes thereof; prepared animal fodder</t>
  </si>
  <si>
    <t>25</t>
  </si>
  <si>
    <t>Salt; sulphur; earths, stone; plastering materials, lime and cement</t>
  </si>
  <si>
    <t>26</t>
  </si>
  <si>
    <t>Ores, slag and ash</t>
  </si>
  <si>
    <t>27</t>
  </si>
  <si>
    <t>Mineral fuels, mineral oils and products of their distillation; bituminous substances; mineral waxes</t>
  </si>
  <si>
    <t>28</t>
  </si>
  <si>
    <t>Inorganic chemicals; organic and inorganic compounds of precious metals; of rare earth metals, of radio-active elements and of isotopes</t>
  </si>
  <si>
    <t>29</t>
  </si>
  <si>
    <t>Organic chemicals</t>
  </si>
  <si>
    <t>30</t>
  </si>
  <si>
    <t>32</t>
  </si>
  <si>
    <t>Tanning or dyeing extracts; tannins and their derivatives; dyes, pigments and other colouring matter; paints, varnishes; putty, other mastics; inks</t>
  </si>
  <si>
    <t>33</t>
  </si>
  <si>
    <t>Essential oils and resinoids; perfumery, cosmetic or toilet preparations</t>
  </si>
  <si>
    <t>34</t>
  </si>
  <si>
    <t>Soap, organic surface-active agents; washing, lubricating, polishing or scouring preparations; artificial or prepared waxes, candles and similar articles, modelling pastes, dental waxes and dental preparations with a basis of plaster</t>
  </si>
  <si>
    <t>35</t>
  </si>
  <si>
    <t>Albuminoidal substances; modified starches; glues; enzymes</t>
  </si>
  <si>
    <t>37</t>
  </si>
  <si>
    <t>Photographic or cinematographic goods</t>
  </si>
  <si>
    <t>38</t>
  </si>
  <si>
    <t>Chemical products n.e.c.</t>
  </si>
  <si>
    <t>39</t>
  </si>
  <si>
    <t>Plastics and articles thereof</t>
  </si>
  <si>
    <t>40</t>
  </si>
  <si>
    <t>41</t>
  </si>
  <si>
    <t>Raw hides and skins (other than furskins) and leather</t>
  </si>
  <si>
    <t>42</t>
  </si>
  <si>
    <t>Articles of leather; saddlery and harness; travel goods, handbags and similar containers; articles of animal gut (other than silk-worm gut)</t>
  </si>
  <si>
    <t>44</t>
  </si>
  <si>
    <t>Wood and articles of wood; wood charcoal</t>
  </si>
  <si>
    <t>46</t>
  </si>
  <si>
    <t>Manufactures of straw, esparto or other plaiting materials; basketware and wickerwork</t>
  </si>
  <si>
    <t>48</t>
  </si>
  <si>
    <t>Paper and paperboard; articles of paper pulp, of paper or paperboard</t>
  </si>
  <si>
    <t>49</t>
  </si>
  <si>
    <t>Printed books, newspapers, pictures and other products of the printing industry; manuscripts, typescripts and plans</t>
  </si>
  <si>
    <t>51</t>
  </si>
  <si>
    <t>Wool, fine or coarse animal hair; horsehair yarn and woven fabric</t>
  </si>
  <si>
    <t>52</t>
  </si>
  <si>
    <t>Cotton</t>
  </si>
  <si>
    <t>53</t>
  </si>
  <si>
    <t>Vegetable textile fibres; paper yarn and woven fabrics of paper yarn</t>
  </si>
  <si>
    <t>54</t>
  </si>
  <si>
    <t>Man-made filaments; strip and the like of man-made textile materials</t>
  </si>
  <si>
    <t>55</t>
  </si>
  <si>
    <t>Man-made staple fibres</t>
  </si>
  <si>
    <t>56</t>
  </si>
  <si>
    <t>Wadding, felt and nonwovens, special yarns; twine, cordage, ropes and cables and articles thereof</t>
  </si>
  <si>
    <t>57</t>
  </si>
  <si>
    <t>Carpets and other textile floor coverings</t>
  </si>
  <si>
    <t>61</t>
  </si>
  <si>
    <t>Apparel and clothing accessories; knitted or crocheted</t>
  </si>
  <si>
    <t>62</t>
  </si>
  <si>
    <t>Apparel and clothing accessories; not knitted or crocheted</t>
  </si>
  <si>
    <t>63</t>
  </si>
  <si>
    <t>Textiles, made up articles; sets; worn clothing and worn textile articles; rags</t>
  </si>
  <si>
    <t>64</t>
  </si>
  <si>
    <t>Footwear; gaiters and the like; parts of such articles</t>
  </si>
  <si>
    <t>65</t>
  </si>
  <si>
    <t>Headgear and parts thereof</t>
  </si>
  <si>
    <t>67</t>
  </si>
  <si>
    <t>Feathers and down, prepared; and articles made of feather or of down; artificial flowers; articles of human hair</t>
  </si>
  <si>
    <t>68</t>
  </si>
  <si>
    <t>Stone, plaster, cement, asbestos, mica or similar materials; articles thereof</t>
  </si>
  <si>
    <t>69</t>
  </si>
  <si>
    <t>Ceramic products</t>
  </si>
  <si>
    <t>70</t>
  </si>
  <si>
    <t>Glass and glassware</t>
  </si>
  <si>
    <t>71</t>
  </si>
  <si>
    <t>Natural, cultured pearls; precious, semi-precious stones; precious metals, metals clad with precious metal, and articles thereof; imitation jewellery; coin</t>
  </si>
  <si>
    <t>72</t>
  </si>
  <si>
    <t>Iron and steel</t>
  </si>
  <si>
    <t>73</t>
  </si>
  <si>
    <t>Iron or steel articles</t>
  </si>
  <si>
    <t>74</t>
  </si>
  <si>
    <t>76</t>
  </si>
  <si>
    <t>78</t>
  </si>
  <si>
    <t>Lead and articles thereof</t>
  </si>
  <si>
    <t>79</t>
  </si>
  <si>
    <t>82</t>
  </si>
  <si>
    <t>Tools, implements, cutlery, spoons and forks, of base metal; parts thereof, of base metal</t>
  </si>
  <si>
    <t>83</t>
  </si>
  <si>
    <t>Metal; miscellaneous products of base metal</t>
  </si>
  <si>
    <t>84</t>
  </si>
  <si>
    <t>boilers, machinery and mechanical appliances; parts thereof</t>
  </si>
  <si>
    <t>85</t>
  </si>
  <si>
    <t>Electrical machinery and equipment and parts thereof; sound recorders and reproducers; television image and sound recorders and reproducers, parts and accessories of such articles</t>
  </si>
  <si>
    <t>87</t>
  </si>
  <si>
    <t>Vehicles; other than railway or tramway rolling stock, and parts and accessories thereof</t>
  </si>
  <si>
    <t>88</t>
  </si>
  <si>
    <t>Aircraft, spacecraft and parts thereof</t>
  </si>
  <si>
    <t>90</t>
  </si>
  <si>
    <t>Optical, photographic, cinematographic, measuring, checking, medical or surgical instruments and apparatus; parts and accessories</t>
  </si>
  <si>
    <t>92</t>
  </si>
  <si>
    <t>Musical instruments; parts and accessories of such articles</t>
  </si>
  <si>
    <t>94</t>
  </si>
  <si>
    <t>Furniture; bedding, mattresses, mattress supports, cushions and similar stuffed furnishings; lamps and lighting fittings, n.e.c.; illuminated signs, illuminated name-plates and the like; prefabricated buildings</t>
  </si>
  <si>
    <t>95</t>
  </si>
  <si>
    <t>Toys, games and sports requisites; parts and accessories thereof</t>
  </si>
  <si>
    <t>96</t>
  </si>
  <si>
    <t>Miscellaneous manufactured articles</t>
  </si>
  <si>
    <t>97</t>
  </si>
  <si>
    <t>Works of art; collectors' pieces and antiques</t>
  </si>
  <si>
    <t>-</t>
  </si>
  <si>
    <t>18</t>
  </si>
  <si>
    <t>Cocoa and cocoa preparations</t>
  </si>
  <si>
    <t>58</t>
  </si>
  <si>
    <t>Fabrics; special woven fabrics, tufted textile fabrics, lace, tapestries, trimmings, embroidery</t>
  </si>
  <si>
    <t>59</t>
  </si>
  <si>
    <t>Textile fabrics; impregnated, coated, covered or laminated; textile articles of a kind suitable for industrial use</t>
  </si>
  <si>
    <t>60</t>
  </si>
  <si>
    <t>Fabrics; knitted or crocheted</t>
  </si>
  <si>
    <t>75</t>
  </si>
  <si>
    <t>Nickel and articles thereof</t>
  </si>
  <si>
    <t>93</t>
  </si>
  <si>
    <t>Arms and ammunition; parts and accessories thereof</t>
  </si>
  <si>
    <t>02</t>
  </si>
  <si>
    <t>Meat and edible meat offal</t>
  </si>
  <si>
    <t>03</t>
  </si>
  <si>
    <t>Fish and crustaceans, molluscs and other aquatic invertebrates</t>
  </si>
  <si>
    <t>06</t>
  </si>
  <si>
    <t>Trees and other plants, live; bulbs, roots and the like; cut flowers and ornamental foliage</t>
  </si>
  <si>
    <t>16</t>
  </si>
  <si>
    <t>Meat, fish or crustaceans, molluscs or other aquatic invertebrates; preparations thereof</t>
  </si>
  <si>
    <t>24</t>
  </si>
  <si>
    <t>Tobacco and manufactured tobacco substitutes</t>
  </si>
  <si>
    <t>43</t>
  </si>
  <si>
    <t>Furskins and artificial fur; manufactures thereof</t>
  </si>
  <si>
    <t>50</t>
  </si>
  <si>
    <t>Silk</t>
  </si>
  <si>
    <t>66</t>
  </si>
  <si>
    <t>Umbrellas, sun umbrellas, walking-sticks, seat sticks, whips, riding crops; and parts thereof</t>
  </si>
  <si>
    <t>91</t>
  </si>
  <si>
    <t>Clocks and watches and parts thereof</t>
  </si>
  <si>
    <t/>
  </si>
  <si>
    <t>31</t>
  </si>
  <si>
    <t>36</t>
  </si>
  <si>
    <t>Explosives; pyrotechnic products; matches; pyrophoric alloys; certain combustible preparations</t>
  </si>
  <si>
    <t>45</t>
  </si>
  <si>
    <t>Cork and articles of cork</t>
  </si>
  <si>
    <t>47</t>
  </si>
  <si>
    <t>Pulp of wood or other fibrous cellulosic material; recovered (waste and scrap) paper or paperboard</t>
  </si>
  <si>
    <t>80</t>
  </si>
  <si>
    <t>Tin; articles thereof</t>
  </si>
  <si>
    <t>81</t>
  </si>
  <si>
    <t>Metals; n.e.c., cermets and articles thereof</t>
  </si>
  <si>
    <t>86</t>
  </si>
  <si>
    <t>Railway, tramway locomotives, rolling-stock and parts thereof; railway or tramway track fixtures and fittings and parts thereof; mechanical (including electro-mechanical) traffic signalling equipment of all kinds</t>
  </si>
  <si>
    <t>89</t>
  </si>
  <si>
    <t>Ships, boats and floating structures</t>
  </si>
  <si>
    <t>BHADRAPUR</t>
  </si>
  <si>
    <t>BHAIRAHAWA</t>
  </si>
  <si>
    <t>BIRATNAGAR</t>
  </si>
  <si>
    <t>*BIRGUNJ</t>
  </si>
  <si>
    <t>CHOBHAR</t>
  </si>
  <si>
    <t>GAUR</t>
  </si>
  <si>
    <t>GAUTAM BUDDHA AIRPORT</t>
  </si>
  <si>
    <t>JALESHWOR</t>
  </si>
  <si>
    <t>KAILALI</t>
  </si>
  <si>
    <t>KANCHANPUR</t>
  </si>
  <si>
    <t>KRISHNANAGAR</t>
  </si>
  <si>
    <t>MECHI</t>
  </si>
  <si>
    <t>MUSTANG</t>
  </si>
  <si>
    <t>NEPALGUNJ</t>
  </si>
  <si>
    <t>PASHUPATINAGAR</t>
  </si>
  <si>
    <t>RASUWA</t>
  </si>
  <si>
    <t>SARLAHI</t>
  </si>
  <si>
    <t>SATI</t>
  </si>
  <si>
    <t>SIRAHA</t>
  </si>
  <si>
    <t>TI_AIRPORT</t>
  </si>
  <si>
    <t>TRIVENI</t>
  </si>
  <si>
    <t>JANAKPUR</t>
  </si>
  <si>
    <t>MAHESHPAUR</t>
  </si>
  <si>
    <t>RAJBIRAJ</t>
  </si>
  <si>
    <t>SUNSARI</t>
  </si>
  <si>
    <t>SUTHAULI</t>
  </si>
  <si>
    <t>TATOPANI</t>
  </si>
  <si>
    <t>THADHI</t>
  </si>
  <si>
    <t xml:space="preserve">* Export through Dryport Birgunj has been added to Birgunj Customs </t>
  </si>
  <si>
    <t>* BIRGUNJ</t>
  </si>
  <si>
    <t xml:space="preserve">* Import through Dryport Birgunj has been added to Birgunj Customs </t>
  </si>
  <si>
    <t>Hong Kong ( China)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</si>
</sst>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000_);_(* \(#,##0.000000\);_(* &quot;-&quot;??_);_(@_)"/>
    <numFmt numFmtId="168" formatCode="_(* #,##0.00000000000_);_(* \(#,##0.00000000000\);_(* &quot;-&quot;??_);_(@_)"/>
    <numFmt numFmtId="169" formatCode="_(* #,##0.000000000000_);_(* \(#,##0.000000000000\);_(* &quot;-&quot;??_);_(@_)"/>
    <numFmt numFmtId="170" formatCode="_(* #,##0.000000000000000_);_(* \(#,##0.000000000000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332">
    <xf numFmtId="0" fontId="0" fillId="0" borderId="0" xfId="0"/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3" fillId="0" borderId="8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0" fillId="0" borderId="0" xfId="0" applyAlignment="1">
      <alignment horizontal="left" vertical="top"/>
    </xf>
    <xf numFmtId="164" fontId="1" fillId="0" borderId="0" xfId="2" applyNumberFormat="1" applyFont="1" applyBorder="1" applyAlignment="1">
      <alignment vertical="top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/>
    </xf>
    <xf numFmtId="0" fontId="11" fillId="0" borderId="0" xfId="0" applyFont="1" applyAlignment="1">
      <alignment horizontal="center"/>
    </xf>
    <xf numFmtId="0" fontId="13" fillId="0" borderId="0" xfId="0" applyFont="1"/>
    <xf numFmtId="164" fontId="13" fillId="0" borderId="0" xfId="1" applyNumberFormat="1" applyFont="1"/>
    <xf numFmtId="0" fontId="13" fillId="0" borderId="3" xfId="0" applyFont="1" applyBorder="1"/>
    <xf numFmtId="0" fontId="9" fillId="0" borderId="10" xfId="0" applyFont="1" applyBorder="1" applyAlignment="1">
      <alignment horizontal="right" vertical="top"/>
    </xf>
    <xf numFmtId="164" fontId="9" fillId="0" borderId="3" xfId="1" applyNumberFormat="1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3" fillId="0" borderId="6" xfId="0" applyFont="1" applyBorder="1"/>
    <xf numFmtId="0" fontId="13" fillId="0" borderId="9" xfId="0" applyFont="1" applyBorder="1"/>
    <xf numFmtId="0" fontId="13" fillId="0" borderId="5" xfId="0" applyFont="1" applyBorder="1"/>
    <xf numFmtId="0" fontId="9" fillId="0" borderId="3" xfId="0" applyFont="1" applyBorder="1" applyAlignment="1">
      <alignment horizontal="left"/>
    </xf>
    <xf numFmtId="43" fontId="4" fillId="0" borderId="2" xfId="0" applyNumberFormat="1" applyFont="1" applyBorder="1" applyAlignment="1">
      <alignment vertical="top"/>
    </xf>
    <xf numFmtId="43" fontId="4" fillId="0" borderId="3" xfId="0" applyNumberFormat="1" applyFont="1" applyBorder="1" applyAlignment="1">
      <alignment vertical="top"/>
    </xf>
    <xf numFmtId="0" fontId="16" fillId="0" borderId="8" xfId="0" applyFont="1" applyBorder="1"/>
    <xf numFmtId="0" fontId="9" fillId="0" borderId="8" xfId="0" applyFont="1" applyBorder="1" applyAlignment="1">
      <alignment vertical="top" wrapText="1"/>
    </xf>
    <xf numFmtId="164" fontId="7" fillId="0" borderId="0" xfId="1" applyNumberFormat="1" applyFont="1" applyBorder="1" applyAlignment="1"/>
    <xf numFmtId="164" fontId="7" fillId="0" borderId="0" xfId="1" applyNumberFormat="1" applyFont="1" applyBorder="1" applyAlignment="1">
      <alignment horizontal="left"/>
    </xf>
    <xf numFmtId="164" fontId="1" fillId="0" borderId="0" xfId="1" applyNumberFormat="1" applyFont="1" applyBorder="1"/>
    <xf numFmtId="164" fontId="0" fillId="0" borderId="0" xfId="1" applyNumberFormat="1" applyFont="1" applyFill="1" applyBorder="1"/>
    <xf numFmtId="0" fontId="11" fillId="0" borderId="0" xfId="0" applyFont="1" applyAlignment="1">
      <alignment vertical="top"/>
    </xf>
    <xf numFmtId="164" fontId="11" fillId="0" borderId="0" xfId="1" applyNumberFormat="1" applyFont="1" applyFill="1" applyBorder="1" applyAlignment="1">
      <alignment vertical="top"/>
    </xf>
    <xf numFmtId="164" fontId="11" fillId="0" borderId="0" xfId="1" applyNumberFormat="1" applyFont="1" applyFill="1" applyBorder="1"/>
    <xf numFmtId="0" fontId="14" fillId="0" borderId="0" xfId="0" applyFont="1" applyAlignment="1">
      <alignment vertical="top"/>
    </xf>
    <xf numFmtId="43" fontId="11" fillId="0" borderId="0" xfId="1" applyFont="1" applyFill="1" applyBorder="1" applyAlignment="1">
      <alignment vertical="top"/>
    </xf>
    <xf numFmtId="0" fontId="17" fillId="0" borderId="0" xfId="0" applyFont="1" applyAlignment="1">
      <alignment vertical="top"/>
    </xf>
    <xf numFmtId="164" fontId="0" fillId="0" borderId="8" xfId="1" applyNumberFormat="1" applyFont="1" applyBorder="1" applyAlignment="1"/>
    <xf numFmtId="164" fontId="3" fillId="0" borderId="3" xfId="1" applyNumberFormat="1" applyFont="1" applyBorder="1" applyAlignment="1">
      <alignment vertical="top"/>
    </xf>
    <xf numFmtId="164" fontId="3" fillId="0" borderId="8" xfId="1" applyNumberFormat="1" applyFont="1" applyBorder="1" applyAlignment="1">
      <alignment vertical="top"/>
    </xf>
    <xf numFmtId="164" fontId="8" fillId="0" borderId="8" xfId="1" applyNumberFormat="1" applyFont="1" applyBorder="1" applyAlignment="1">
      <alignment vertical="center"/>
    </xf>
    <xf numFmtId="0" fontId="13" fillId="0" borderId="4" xfId="0" applyFont="1" applyBorder="1"/>
    <xf numFmtId="2" fontId="11" fillId="0" borderId="0" xfId="1" applyNumberFormat="1" applyFont="1" applyFill="1" applyBorder="1"/>
    <xf numFmtId="2" fontId="11" fillId="0" borderId="0" xfId="1" applyNumberFormat="1" applyFont="1" applyFill="1" applyBorder="1" applyAlignment="1">
      <alignment vertical="top"/>
    </xf>
    <xf numFmtId="43" fontId="1" fillId="0" borderId="0" xfId="1" applyFont="1" applyBorder="1" applyAlignment="1">
      <alignment vertical="top"/>
    </xf>
    <xf numFmtId="2" fontId="12" fillId="0" borderId="0" xfId="0" applyNumberFormat="1" applyFont="1"/>
    <xf numFmtId="43" fontId="4" fillId="0" borderId="0" xfId="1" applyFont="1" applyBorder="1" applyAlignment="1">
      <alignment vertical="top"/>
    </xf>
    <xf numFmtId="43" fontId="18" fillId="0" borderId="3" xfId="1" applyFont="1" applyBorder="1"/>
    <xf numFmtId="20" fontId="9" fillId="0" borderId="2" xfId="0" quotePrefix="1" applyNumberFormat="1" applyFont="1" applyBorder="1" applyAlignment="1">
      <alignment horizontal="right"/>
    </xf>
    <xf numFmtId="0" fontId="13" fillId="0" borderId="8" xfId="0" applyFont="1" applyBorder="1"/>
    <xf numFmtId="0" fontId="13" fillId="0" borderId="11" xfId="0" applyFont="1" applyBorder="1"/>
    <xf numFmtId="20" fontId="9" fillId="0" borderId="0" xfId="0" quotePrefix="1" applyNumberFormat="1" applyFont="1" applyAlignment="1">
      <alignment horizontal="right"/>
    </xf>
    <xf numFmtId="0" fontId="9" fillId="0" borderId="6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164" fontId="6" fillId="0" borderId="10" xfId="1" applyNumberFormat="1" applyFont="1" applyBorder="1" applyAlignment="1">
      <alignment horizontal="center" vertical="center"/>
    </xf>
    <xf numFmtId="164" fontId="2" fillId="0" borderId="15" xfId="1" applyNumberFormat="1" applyFont="1" applyFill="1" applyBorder="1" applyAlignment="1">
      <alignment vertical="top"/>
    </xf>
    <xf numFmtId="164" fontId="17" fillId="0" borderId="0" xfId="1" applyNumberFormat="1" applyFont="1" applyFill="1" applyBorder="1" applyAlignment="1">
      <alignment vertical="top"/>
    </xf>
    <xf numFmtId="164" fontId="2" fillId="0" borderId="13" xfId="1" applyNumberFormat="1" applyFont="1" applyBorder="1"/>
    <xf numFmtId="164" fontId="22" fillId="0" borderId="0" xfId="1" applyNumberFormat="1" applyFont="1" applyBorder="1" applyAlignment="1">
      <alignment horizontal="center" vertical="top"/>
    </xf>
    <xf numFmtId="164" fontId="12" fillId="0" borderId="0" xfId="1" applyNumberFormat="1" applyFont="1" applyFill="1" applyBorder="1" applyAlignment="1" applyProtection="1"/>
    <xf numFmtId="164" fontId="9" fillId="0" borderId="0" xfId="1" applyNumberFormat="1" applyFont="1" applyBorder="1" applyAlignment="1">
      <alignment horizontal="right"/>
    </xf>
    <xf numFmtId="2" fontId="11" fillId="0" borderId="0" xfId="1" applyNumberFormat="1" applyFont="1"/>
    <xf numFmtId="164" fontId="9" fillId="0" borderId="3" xfId="1" applyNumberFormat="1" applyFont="1" applyBorder="1" applyAlignment="1">
      <alignment horizontal="center" vertical="top" wrapText="1"/>
    </xf>
    <xf numFmtId="0" fontId="14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 applyBorder="1"/>
    <xf numFmtId="2" fontId="0" fillId="0" borderId="0" xfId="1" applyNumberFormat="1" applyFont="1" applyBorder="1"/>
    <xf numFmtId="164" fontId="0" fillId="0" borderId="0" xfId="1" applyNumberFormat="1" applyFont="1"/>
    <xf numFmtId="2" fontId="0" fillId="0" borderId="0" xfId="1" applyNumberFormat="1" applyFont="1"/>
    <xf numFmtId="0" fontId="18" fillId="0" borderId="0" xfId="0" applyFont="1"/>
    <xf numFmtId="0" fontId="8" fillId="0" borderId="0" xfId="0" applyFont="1"/>
    <xf numFmtId="164" fontId="8" fillId="0" borderId="0" xfId="1" applyNumberFormat="1" applyFont="1" applyFill="1" applyBorder="1" applyAlignment="1" applyProtection="1"/>
    <xf numFmtId="164" fontId="4" fillId="0" borderId="0" xfId="1" applyNumberFormat="1" applyFont="1" applyBorder="1" applyAlignment="1">
      <alignment horizontal="right"/>
    </xf>
    <xf numFmtId="164" fontId="11" fillId="0" borderId="0" xfId="1" applyNumberFormat="1" applyFont="1"/>
    <xf numFmtId="164" fontId="9" fillId="0" borderId="8" xfId="1" quotePrefix="1" applyNumberFormat="1" applyFont="1" applyBorder="1" applyAlignment="1">
      <alignment horizontal="center" vertical="center"/>
    </xf>
    <xf numFmtId="43" fontId="1" fillId="0" borderId="3" xfId="1" applyFont="1" applyBorder="1"/>
    <xf numFmtId="43" fontId="1" fillId="0" borderId="8" xfId="1" applyFont="1" applyBorder="1"/>
    <xf numFmtId="43" fontId="2" fillId="0" borderId="12" xfId="1" applyFont="1" applyBorder="1"/>
    <xf numFmtId="2" fontId="19" fillId="0" borderId="3" xfId="1" applyNumberFormat="1" applyFont="1" applyBorder="1"/>
    <xf numFmtId="2" fontId="19" fillId="0" borderId="8" xfId="1" applyNumberFormat="1" applyFont="1" applyBorder="1"/>
    <xf numFmtId="164" fontId="2" fillId="0" borderId="13" xfId="1" applyNumberFormat="1" applyFont="1" applyFill="1" applyBorder="1" applyAlignment="1">
      <alignment vertical="top"/>
    </xf>
    <xf numFmtId="164" fontId="0" fillId="0" borderId="11" xfId="1" applyNumberFormat="1" applyFont="1" applyFill="1" applyBorder="1"/>
    <xf numFmtId="164" fontId="6" fillId="0" borderId="3" xfId="1" applyNumberFormat="1" applyFont="1" applyBorder="1" applyAlignment="1">
      <alignment horizontal="center" vertical="center"/>
    </xf>
    <xf numFmtId="165" fontId="22" fillId="0" borderId="0" xfId="1" applyNumberFormat="1" applyFont="1" applyBorder="1" applyAlignment="1">
      <alignment horizontal="center" vertical="top"/>
    </xf>
    <xf numFmtId="165" fontId="0" fillId="0" borderId="0" xfId="0" applyNumberFormat="1" applyAlignment="1">
      <alignment vertical="top"/>
    </xf>
    <xf numFmtId="164" fontId="1" fillId="0" borderId="12" xfId="1" applyNumberFormat="1" applyFont="1" applyBorder="1" applyAlignment="1">
      <alignment vertical="top"/>
    </xf>
    <xf numFmtId="43" fontId="11" fillId="0" borderId="8" xfId="1" applyFont="1" applyBorder="1"/>
    <xf numFmtId="0" fontId="9" fillId="0" borderId="6" xfId="0" applyFont="1" applyBorder="1" applyAlignment="1">
      <alignment horizontal="left" vertical="top"/>
    </xf>
    <xf numFmtId="0" fontId="19" fillId="0" borderId="8" xfId="0" applyFont="1" applyBorder="1"/>
    <xf numFmtId="0" fontId="19" fillId="0" borderId="8" xfId="0" applyFont="1" applyBorder="1" applyAlignment="1">
      <alignment horizontal="right"/>
    </xf>
    <xf numFmtId="43" fontId="11" fillId="0" borderId="3" xfId="1" applyFont="1" applyBorder="1"/>
    <xf numFmtId="0" fontId="9" fillId="0" borderId="4" xfId="0" applyFont="1" applyBorder="1" applyAlignment="1">
      <alignment horizontal="center" vertical="top"/>
    </xf>
    <xf numFmtId="164" fontId="20" fillId="0" borderId="0" xfId="1" applyNumberFormat="1" applyFont="1" applyBorder="1" applyAlignment="1">
      <alignment horizontal="center" vertical="top"/>
    </xf>
    <xf numFmtId="43" fontId="12" fillId="0" borderId="0" xfId="1" applyFont="1"/>
    <xf numFmtId="0" fontId="4" fillId="0" borderId="8" xfId="0" applyFont="1" applyBorder="1" applyAlignment="1">
      <alignment horizontal="center" vertical="top"/>
    </xf>
    <xf numFmtId="0" fontId="4" fillId="0" borderId="11" xfId="0" applyFont="1" applyBorder="1" applyAlignment="1">
      <alignment horizontal="centerContinuous" vertical="top"/>
    </xf>
    <xf numFmtId="0" fontId="0" fillId="0" borderId="0" xfId="0" applyAlignment="1">
      <alignment horizontal="center" vertical="top"/>
    </xf>
    <xf numFmtId="164" fontId="4" fillId="0" borderId="7" xfId="2" applyNumberFormat="1" applyFont="1" applyBorder="1" applyAlignment="1">
      <alignment horizontal="right" vertical="top"/>
    </xf>
    <xf numFmtId="0" fontId="0" fillId="0" borderId="8" xfId="0" applyBorder="1" applyAlignment="1">
      <alignment horizontal="center" vertical="top"/>
    </xf>
    <xf numFmtId="164" fontId="4" fillId="0" borderId="9" xfId="1" applyNumberFormat="1" applyFont="1" applyFill="1" applyBorder="1" applyAlignment="1">
      <alignment horizontal="right" vertical="top"/>
    </xf>
    <xf numFmtId="164" fontId="0" fillId="0" borderId="11" xfId="1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Continuous" vertical="center"/>
    </xf>
    <xf numFmtId="164" fontId="4" fillId="0" borderId="1" xfId="2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66" fontId="0" fillId="0" borderId="11" xfId="1" applyNumberFormat="1" applyFont="1" applyFill="1" applyBorder="1" applyAlignment="1"/>
    <xf numFmtId="166" fontId="11" fillId="0" borderId="0" xfId="1" applyNumberFormat="1" applyFont="1" applyFill="1" applyBorder="1" applyAlignment="1"/>
    <xf numFmtId="165" fontId="0" fillId="0" borderId="12" xfId="1" applyNumberFormat="1" applyFont="1" applyBorder="1" applyAlignment="1">
      <alignment vertical="top"/>
    </xf>
    <xf numFmtId="43" fontId="19" fillId="0" borderId="6" xfId="1" applyFont="1" applyBorder="1"/>
    <xf numFmtId="43" fontId="12" fillId="0" borderId="0" xfId="0" applyNumberFormat="1" applyFont="1"/>
    <xf numFmtId="0" fontId="23" fillId="0" borderId="3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164" fontId="1" fillId="0" borderId="11" xfId="1" applyNumberFormat="1" applyFont="1" applyBorder="1"/>
    <xf numFmtId="164" fontId="3" fillId="0" borderId="1" xfId="1" applyNumberFormat="1" applyFont="1" applyBorder="1" applyAlignment="1">
      <alignment horizontal="center" vertical="top"/>
    </xf>
    <xf numFmtId="164" fontId="3" fillId="0" borderId="7" xfId="1" applyNumberFormat="1" applyFont="1" applyBorder="1" applyAlignment="1">
      <alignment horizontal="center" vertical="top"/>
    </xf>
    <xf numFmtId="165" fontId="0" fillId="0" borderId="10" xfId="1" applyNumberFormat="1" applyFont="1" applyBorder="1" applyAlignment="1">
      <alignment vertical="top"/>
    </xf>
    <xf numFmtId="165" fontId="0" fillId="0" borderId="11" xfId="1" applyNumberFormat="1" applyFont="1" applyBorder="1" applyAlignment="1">
      <alignment vertical="top"/>
    </xf>
    <xf numFmtId="164" fontId="1" fillId="0" borderId="10" xfId="1" applyNumberFormat="1" applyFont="1" applyBorder="1" applyAlignment="1"/>
    <xf numFmtId="164" fontId="1" fillId="0" borderId="11" xfId="1" applyNumberFormat="1" applyFont="1" applyBorder="1" applyAlignment="1"/>
    <xf numFmtId="164" fontId="1" fillId="0" borderId="11" xfId="1" applyNumberFormat="1" applyFont="1" applyBorder="1" applyAlignment="1">
      <alignment vertical="top"/>
    </xf>
    <xf numFmtId="164" fontId="3" fillId="0" borderId="12" xfId="1" applyNumberFormat="1" applyFont="1" applyBorder="1" applyAlignment="1"/>
    <xf numFmtId="164" fontId="3" fillId="0" borderId="12" xfId="1" applyNumberFormat="1" applyFont="1" applyBorder="1" applyAlignment="1">
      <alignment vertical="top"/>
    </xf>
    <xf numFmtId="164" fontId="1" fillId="0" borderId="12" xfId="1" applyNumberFormat="1" applyFont="1" applyBorder="1"/>
    <xf numFmtId="0" fontId="19" fillId="0" borderId="4" xfId="0" applyFont="1" applyBorder="1"/>
    <xf numFmtId="43" fontId="11" fillId="0" borderId="8" xfId="1" applyFont="1" applyBorder="1" applyAlignment="1">
      <alignment horizontal="right"/>
    </xf>
    <xf numFmtId="0" fontId="3" fillId="0" borderId="0" xfId="0" applyFont="1" applyAlignment="1">
      <alignment vertical="top"/>
    </xf>
    <xf numFmtId="164" fontId="8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top"/>
    </xf>
    <xf numFmtId="164" fontId="3" fillId="0" borderId="0" xfId="1" applyNumberFormat="1" applyFont="1" applyFill="1" applyBorder="1" applyAlignment="1">
      <alignment horizontal="left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2" fontId="0" fillId="0" borderId="8" xfId="1" applyNumberFormat="1" applyFont="1" applyFill="1" applyBorder="1"/>
    <xf numFmtId="164" fontId="0" fillId="0" borderId="7" xfId="1" applyNumberFormat="1" applyFont="1" applyFill="1" applyBorder="1"/>
    <xf numFmtId="164" fontId="0" fillId="0" borderId="7" xfId="1" applyNumberFormat="1" applyFont="1" applyBorder="1"/>
    <xf numFmtId="1" fontId="0" fillId="0" borderId="7" xfId="0" applyNumberFormat="1" applyBorder="1"/>
    <xf numFmtId="164" fontId="3" fillId="0" borderId="7" xfId="1" applyNumberFormat="1" applyFont="1" applyFill="1" applyBorder="1" applyAlignment="1"/>
    <xf numFmtId="164" fontId="2" fillId="0" borderId="7" xfId="1" applyNumberFormat="1" applyFont="1" applyFill="1" applyBorder="1" applyAlignment="1">
      <alignment vertical="top"/>
    </xf>
    <xf numFmtId="164" fontId="0" fillId="0" borderId="7" xfId="1" applyNumberFormat="1" applyFont="1" applyFill="1" applyBorder="1" applyAlignment="1">
      <alignment vertical="top"/>
    </xf>
    <xf numFmtId="164" fontId="3" fillId="0" borderId="11" xfId="1" applyNumberFormat="1" applyFont="1" applyFill="1" applyBorder="1" applyAlignment="1"/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164" fontId="4" fillId="0" borderId="4" xfId="1" applyNumberFormat="1" applyFont="1" applyFill="1" applyBorder="1" applyAlignment="1">
      <alignment horizontal="right" vertical="top"/>
    </xf>
    <xf numFmtId="164" fontId="4" fillId="0" borderId="4" xfId="1" applyNumberFormat="1" applyFont="1" applyBorder="1" applyAlignment="1">
      <alignment horizontal="right" vertical="top"/>
    </xf>
    <xf numFmtId="164" fontId="4" fillId="0" borderId="9" xfId="1" applyNumberFormat="1" applyFont="1" applyBorder="1" applyAlignment="1">
      <alignment horizontal="right" vertical="top"/>
    </xf>
    <xf numFmtId="0" fontId="2" fillId="0" borderId="14" xfId="0" applyFont="1" applyBorder="1" applyAlignment="1">
      <alignment vertical="top"/>
    </xf>
    <xf numFmtId="164" fontId="4" fillId="0" borderId="15" xfId="1" applyNumberFormat="1" applyFont="1" applyFill="1" applyBorder="1" applyAlignment="1">
      <alignment vertical="top"/>
    </xf>
    <xf numFmtId="164" fontId="2" fillId="0" borderId="14" xfId="1" applyNumberFormat="1" applyFont="1" applyFill="1" applyBorder="1" applyAlignment="1">
      <alignment vertical="top"/>
    </xf>
    <xf numFmtId="164" fontId="20" fillId="0" borderId="8" xfId="1" applyNumberFormat="1" applyFont="1" applyBorder="1" applyAlignment="1">
      <alignment horizontal="center" vertical="top"/>
    </xf>
    <xf numFmtId="164" fontId="19" fillId="0" borderId="3" xfId="1" applyNumberFormat="1" applyFont="1" applyBorder="1" applyAlignment="1"/>
    <xf numFmtId="164" fontId="19" fillId="0" borderId="8" xfId="1" applyNumberFormat="1" applyFont="1" applyBorder="1" applyAlignment="1"/>
    <xf numFmtId="164" fontId="19" fillId="0" borderId="8" xfId="1" applyNumberFormat="1" applyFont="1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164" fontId="21" fillId="0" borderId="12" xfId="1" applyNumberFormat="1" applyFont="1" applyBorder="1"/>
    <xf numFmtId="43" fontId="11" fillId="0" borderId="0" xfId="1" applyFont="1"/>
    <xf numFmtId="164" fontId="0" fillId="0" borderId="12" xfId="1" applyNumberFormat="1" applyFont="1" applyBorder="1"/>
    <xf numFmtId="2" fontId="0" fillId="0" borderId="0" xfId="1" applyNumberFormat="1" applyFont="1" applyAlignment="1">
      <alignment horizontal="right"/>
    </xf>
    <xf numFmtId="2" fontId="0" fillId="0" borderId="3" xfId="1" applyNumberFormat="1" applyFont="1" applyBorder="1" applyAlignment="1">
      <alignment horizontal="right"/>
    </xf>
    <xf numFmtId="0" fontId="2" fillId="0" borderId="12" xfId="0" applyFont="1" applyBorder="1"/>
    <xf numFmtId="0" fontId="2" fillId="0" borderId="0" xfId="0" applyFont="1"/>
    <xf numFmtId="167" fontId="11" fillId="0" borderId="0" xfId="1" applyNumberFormat="1" applyFont="1" applyFill="1" applyBorder="1" applyAlignment="1">
      <alignment vertical="top"/>
    </xf>
    <xf numFmtId="2" fontId="0" fillId="0" borderId="0" xfId="0" applyNumberFormat="1"/>
    <xf numFmtId="168" fontId="1" fillId="0" borderId="0" xfId="2" applyNumberFormat="1" applyFont="1" applyBorder="1" applyAlignment="1">
      <alignment vertical="top"/>
    </xf>
    <xf numFmtId="0" fontId="2" fillId="0" borderId="12" xfId="0" applyFont="1" applyBorder="1" applyAlignment="1">
      <alignment wrapText="1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3" fontId="18" fillId="0" borderId="0" xfId="1" applyFont="1"/>
    <xf numFmtId="166" fontId="9" fillId="0" borderId="11" xfId="0" applyNumberFormat="1" applyFont="1" applyBorder="1" applyAlignment="1">
      <alignment vertical="top"/>
    </xf>
    <xf numFmtId="164" fontId="19" fillId="0" borderId="1" xfId="1" applyNumberFormat="1" applyFont="1" applyFill="1" applyBorder="1"/>
    <xf numFmtId="164" fontId="19" fillId="0" borderId="10" xfId="1" applyNumberFormat="1" applyFont="1" applyBorder="1"/>
    <xf numFmtId="164" fontId="19" fillId="0" borderId="7" xfId="1" applyNumberFormat="1" applyFont="1" applyFill="1" applyBorder="1"/>
    <xf numFmtId="164" fontId="19" fillId="0" borderId="11" xfId="1" applyNumberFormat="1" applyFont="1" applyFill="1" applyBorder="1"/>
    <xf numFmtId="164" fontId="19" fillId="0" borderId="7" xfId="1" applyNumberFormat="1" applyFont="1" applyBorder="1"/>
    <xf numFmtId="1" fontId="1" fillId="0" borderId="7" xfId="0" applyNumberFormat="1" applyFont="1" applyBorder="1"/>
    <xf numFmtId="164" fontId="19" fillId="0" borderId="11" xfId="1" applyNumberFormat="1" applyFont="1" applyBorder="1"/>
    <xf numFmtId="164" fontId="23" fillId="0" borderId="7" xfId="1" applyNumberFormat="1" applyFont="1" applyFill="1" applyBorder="1" applyAlignment="1"/>
    <xf numFmtId="43" fontId="9" fillId="0" borderId="8" xfId="1" applyFont="1" applyBorder="1" applyAlignment="1">
      <alignment vertical="top"/>
    </xf>
    <xf numFmtId="43" fontId="9" fillId="0" borderId="11" xfId="1" applyFont="1" applyBorder="1" applyAlignment="1">
      <alignment vertical="top"/>
    </xf>
    <xf numFmtId="43" fontId="16" fillId="0" borderId="7" xfId="1" applyFont="1" applyBorder="1" applyAlignment="1">
      <alignment vertical="top"/>
    </xf>
    <xf numFmtId="43" fontId="16" fillId="0" borderId="8" xfId="1" applyFont="1" applyBorder="1" applyAlignment="1">
      <alignment vertical="top"/>
    </xf>
    <xf numFmtId="43" fontId="16" fillId="0" borderId="0" xfId="1" applyFont="1" applyBorder="1" applyAlignment="1">
      <alignment vertical="top"/>
    </xf>
    <xf numFmtId="2" fontId="9" fillId="0" borderId="10" xfId="0" applyNumberFormat="1" applyFont="1" applyBorder="1" applyAlignment="1">
      <alignment horizontal="left"/>
    </xf>
    <xf numFmtId="2" fontId="13" fillId="0" borderId="11" xfId="0" applyNumberFormat="1" applyFont="1" applyBorder="1"/>
    <xf numFmtId="2" fontId="13" fillId="0" borderId="9" xfId="0" applyNumberFormat="1" applyFont="1" applyBorder="1"/>
    <xf numFmtId="2" fontId="2" fillId="0" borderId="12" xfId="1" applyNumberFormat="1" applyFont="1" applyFill="1" applyBorder="1"/>
    <xf numFmtId="166" fontId="2" fillId="0" borderId="13" xfId="1" applyNumberFormat="1" applyFont="1" applyFill="1" applyBorder="1" applyAlignment="1"/>
    <xf numFmtId="0" fontId="19" fillId="0" borderId="5" xfId="0" applyFont="1" applyBorder="1"/>
    <xf numFmtId="164" fontId="9" fillId="0" borderId="6" xfId="1" quotePrefix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wrapText="1"/>
    </xf>
    <xf numFmtId="164" fontId="0" fillId="0" borderId="15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right"/>
    </xf>
    <xf numFmtId="43" fontId="0" fillId="0" borderId="10" xfId="1" applyFont="1" applyBorder="1"/>
    <xf numFmtId="2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1" applyNumberFormat="1" applyFont="1" applyAlignment="1">
      <alignment wrapText="1"/>
    </xf>
    <xf numFmtId="164" fontId="1" fillId="0" borderId="2" xfId="2" applyNumberFormat="1" applyFont="1" applyBorder="1" applyAlignment="1">
      <alignment vertical="top"/>
    </xf>
    <xf numFmtId="2" fontId="0" fillId="0" borderId="6" xfId="1" applyNumberFormat="1" applyFont="1" applyBorder="1" applyAlignment="1">
      <alignment vertical="top"/>
    </xf>
    <xf numFmtId="2" fontId="0" fillId="0" borderId="3" xfId="1" applyNumberFormat="1" applyFont="1" applyBorder="1" applyAlignment="1">
      <alignment vertical="top"/>
    </xf>
    <xf numFmtId="2" fontId="0" fillId="0" borderId="8" xfId="1" applyNumberFormat="1" applyFont="1" applyBorder="1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43" fontId="0" fillId="0" borderId="0" xfId="1" applyFont="1"/>
    <xf numFmtId="164" fontId="2" fillId="0" borderId="12" xfId="0" applyNumberFormat="1" applyFont="1" applyBorder="1"/>
    <xf numFmtId="43" fontId="0" fillId="0" borderId="0" xfId="0" applyNumberFormat="1"/>
    <xf numFmtId="2" fontId="0" fillId="0" borderId="0" xfId="0" applyNumberFormat="1" applyAlignment="1">
      <alignment horizontal="right" wrapText="1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 wrapText="1"/>
    </xf>
    <xf numFmtId="0" fontId="0" fillId="0" borderId="0" xfId="0" applyAlignment="1">
      <alignment horizontal="left"/>
    </xf>
    <xf numFmtId="170" fontId="11" fillId="0" borderId="0" xfId="1" applyNumberFormat="1" applyFont="1" applyFill="1" applyBorder="1" applyAlignment="1">
      <alignment vertical="top"/>
    </xf>
    <xf numFmtId="164" fontId="21" fillId="0" borderId="7" xfId="1" applyNumberFormat="1" applyFont="1" applyFill="1" applyBorder="1" applyAlignment="1">
      <alignment vertical="top"/>
    </xf>
    <xf numFmtId="164" fontId="21" fillId="0" borderId="14" xfId="1" applyNumberFormat="1" applyFont="1" applyFill="1" applyBorder="1" applyAlignment="1">
      <alignment vertical="top"/>
    </xf>
    <xf numFmtId="164" fontId="21" fillId="0" borderId="13" xfId="1" applyNumberFormat="1" applyFont="1" applyFill="1" applyBorder="1"/>
    <xf numFmtId="169" fontId="1" fillId="0" borderId="0" xfId="2" applyNumberFormat="1" applyFont="1" applyBorder="1" applyAlignment="1">
      <alignment vertical="top"/>
    </xf>
    <xf numFmtId="164" fontId="0" fillId="0" borderId="15" xfId="1" applyNumberFormat="1" applyFont="1" applyBorder="1" applyAlignment="1">
      <alignment horizontal="right"/>
    </xf>
    <xf numFmtId="164" fontId="0" fillId="0" borderId="12" xfId="1" applyNumberFormat="1" applyFont="1" applyBorder="1" applyAlignment="1">
      <alignment horizontal="right" wrapText="1"/>
    </xf>
    <xf numFmtId="43" fontId="0" fillId="0" borderId="0" xfId="1" applyFont="1" applyAlignment="1">
      <alignment wrapText="1"/>
    </xf>
    <xf numFmtId="43" fontId="11" fillId="0" borderId="0" xfId="0" applyNumberFormat="1" applyFont="1"/>
    <xf numFmtId="164" fontId="9" fillId="0" borderId="4" xfId="1" applyNumberFormat="1" applyFont="1" applyFill="1" applyBorder="1" applyAlignment="1">
      <alignment horizontal="right" vertical="top"/>
    </xf>
    <xf numFmtId="164" fontId="9" fillId="0" borderId="9" xfId="1" applyNumberFormat="1" applyFont="1" applyFill="1" applyBorder="1" applyAlignment="1">
      <alignment horizontal="right" vertical="top"/>
    </xf>
    <xf numFmtId="164" fontId="19" fillId="0" borderId="0" xfId="1" applyNumberFormat="1" applyFont="1" applyFill="1" applyBorder="1"/>
    <xf numFmtId="164" fontId="19" fillId="0" borderId="11" xfId="1" applyNumberFormat="1" applyFont="1" applyFill="1" applyBorder="1" applyAlignment="1">
      <alignment vertical="top"/>
    </xf>
    <xf numFmtId="164" fontId="23" fillId="0" borderId="0" xfId="1" applyNumberFormat="1" applyFont="1" applyFill="1" applyBorder="1" applyAlignment="1"/>
    <xf numFmtId="164" fontId="19" fillId="0" borderId="14" xfId="1" applyNumberFormat="1" applyFont="1" applyFill="1" applyBorder="1" applyAlignment="1">
      <alignment vertical="top"/>
    </xf>
    <xf numFmtId="164" fontId="19" fillId="0" borderId="0" xfId="1" applyNumberFormat="1" applyFont="1" applyFill="1" applyBorder="1" applyAlignment="1">
      <alignment vertical="top"/>
    </xf>
    <xf numFmtId="164" fontId="21" fillId="0" borderId="0" xfId="1" applyNumberFormat="1" applyFont="1" applyFill="1" applyBorder="1" applyAlignment="1">
      <alignment vertical="top"/>
    </xf>
    <xf numFmtId="164" fontId="21" fillId="0" borderId="15" xfId="1" applyNumberFormat="1" applyFont="1" applyFill="1" applyBorder="1"/>
    <xf numFmtId="164" fontId="19" fillId="0" borderId="8" xfId="1" applyNumberFormat="1" applyFont="1" applyBorder="1" applyAlignment="1">
      <alignment vertical="top"/>
    </xf>
    <xf numFmtId="164" fontId="0" fillId="0" borderId="12" xfId="1" applyNumberFormat="1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4" fontId="11" fillId="0" borderId="0" xfId="1" applyNumberFormat="1" applyFont="1" applyFill="1" applyBorder="1" applyAlignment="1">
      <alignment vertical="top"/>
    </xf>
    <xf numFmtId="43" fontId="11" fillId="0" borderId="10" xfId="1" applyFont="1" applyFill="1" applyBorder="1" applyAlignment="1">
      <alignment vertical="top"/>
    </xf>
    <xf numFmtId="43" fontId="11" fillId="0" borderId="11" xfId="1" applyFont="1" applyFill="1" applyBorder="1" applyAlignment="1">
      <alignment vertical="top"/>
    </xf>
    <xf numFmtId="43" fontId="11" fillId="0" borderId="13" xfId="1" applyFont="1" applyFill="1" applyBorder="1" applyAlignment="1">
      <alignment vertical="top"/>
    </xf>
    <xf numFmtId="164" fontId="2" fillId="0" borderId="0" xfId="1" applyNumberFormat="1" applyFont="1"/>
    <xf numFmtId="0" fontId="4" fillId="0" borderId="14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/>
    </xf>
    <xf numFmtId="43" fontId="2" fillId="0" borderId="6" xfId="1" applyFont="1" applyBorder="1"/>
    <xf numFmtId="2" fontId="2" fillId="0" borderId="12" xfId="1" applyNumberFormat="1" applyFont="1" applyBorder="1"/>
    <xf numFmtId="0" fontId="4" fillId="0" borderId="12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/>
    </xf>
    <xf numFmtId="164" fontId="0" fillId="0" borderId="14" xfId="1" applyNumberFormat="1" applyFont="1" applyBorder="1"/>
    <xf numFmtId="164" fontId="0" fillId="0" borderId="12" xfId="0" applyNumberFormat="1" applyBorder="1"/>
    <xf numFmtId="2" fontId="0" fillId="0" borderId="12" xfId="1" applyNumberFormat="1" applyFont="1" applyBorder="1" applyAlignment="1">
      <alignment horizontal="right"/>
    </xf>
    <xf numFmtId="43" fontId="0" fillId="0" borderId="12" xfId="1" applyFont="1" applyBorder="1"/>
    <xf numFmtId="0" fontId="0" fillId="0" borderId="12" xfId="0" applyBorder="1" applyAlignment="1">
      <alignment horizontal="right"/>
    </xf>
    <xf numFmtId="2" fontId="0" fillId="0" borderId="12" xfId="0" applyNumberFormat="1" applyBorder="1" applyAlignment="1">
      <alignment horizontal="right"/>
    </xf>
    <xf numFmtId="2" fontId="0" fillId="0" borderId="12" xfId="0" applyNumberFormat="1" applyBorder="1"/>
    <xf numFmtId="2" fontId="2" fillId="0" borderId="12" xfId="0" applyNumberFormat="1" applyFont="1" applyBorder="1"/>
    <xf numFmtId="164" fontId="0" fillId="0" borderId="12" xfId="1" applyNumberFormat="1" applyFont="1" applyBorder="1" applyAlignment="1">
      <alignment horizontal="center"/>
    </xf>
    <xf numFmtId="0" fontId="0" fillId="0" borderId="12" xfId="0" applyBorder="1" applyAlignment="1">
      <alignment horizontal="right" vertical="top"/>
    </xf>
    <xf numFmtId="2" fontId="0" fillId="0" borderId="12" xfId="0" applyNumberFormat="1" applyBorder="1" applyAlignment="1">
      <alignment horizontal="right" vertical="top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4" fontId="0" fillId="0" borderId="12" xfId="1" applyNumberFormat="1" applyFont="1" applyBorder="1" applyAlignment="1">
      <alignment horizontal="right"/>
    </xf>
    <xf numFmtId="4" fontId="11" fillId="0" borderId="3" xfId="1" applyNumberFormat="1" applyFont="1" applyFill="1" applyBorder="1" applyAlignment="1">
      <alignment vertical="top"/>
    </xf>
    <xf numFmtId="4" fontId="11" fillId="0" borderId="8" xfId="1" applyNumberFormat="1" applyFont="1" applyFill="1" applyBorder="1" applyAlignment="1">
      <alignment vertical="top"/>
    </xf>
    <xf numFmtId="4" fontId="11" fillId="0" borderId="12" xfId="1" applyNumberFormat="1" applyFont="1" applyFill="1" applyBorder="1" applyAlignment="1">
      <alignment vertical="top"/>
    </xf>
    <xf numFmtId="0" fontId="0" fillId="0" borderId="12" xfId="0" applyBorder="1" applyAlignment="1">
      <alignment horizontal="right" wrapText="1"/>
    </xf>
    <xf numFmtId="2" fontId="0" fillId="0" borderId="12" xfId="0" applyNumberFormat="1" applyBorder="1" applyAlignment="1">
      <alignment horizontal="right" wrapText="1"/>
    </xf>
    <xf numFmtId="43" fontId="0" fillId="0" borderId="12" xfId="1" applyFont="1" applyBorder="1" applyAlignment="1">
      <alignment wrapText="1"/>
    </xf>
    <xf numFmtId="4" fontId="11" fillId="0" borderId="0" xfId="0" applyNumberFormat="1" applyFont="1" applyAlignment="1">
      <alignment vertical="top"/>
    </xf>
    <xf numFmtId="0" fontId="0" fillId="0" borderId="15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15" fillId="0" borderId="0" xfId="0" applyFont="1" applyAlignment="1">
      <alignment horizontal="center"/>
    </xf>
    <xf numFmtId="164" fontId="22" fillId="0" borderId="0" xfId="1" applyNumberFormat="1" applyFont="1" applyBorder="1" applyAlignment="1">
      <alignment horizontal="center" vertical="top"/>
    </xf>
    <xf numFmtId="164" fontId="4" fillId="0" borderId="1" xfId="1" applyNumberFormat="1" applyFont="1" applyFill="1" applyBorder="1" applyAlignment="1">
      <alignment horizontal="center" vertical="top"/>
    </xf>
    <xf numFmtId="164" fontId="4" fillId="0" borderId="10" xfId="1" applyNumberFormat="1" applyFont="1" applyFill="1" applyBorder="1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164" fontId="4" fillId="0" borderId="10" xfId="1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top" wrapText="1"/>
    </xf>
    <xf numFmtId="166" fontId="2" fillId="0" borderId="11" xfId="0" applyNumberFormat="1" applyFont="1" applyBorder="1" applyAlignment="1">
      <alignment horizontal="center" vertical="top" wrapText="1"/>
    </xf>
    <xf numFmtId="166" fontId="2" fillId="0" borderId="9" xfId="0" applyNumberFormat="1" applyFont="1" applyBorder="1" applyAlignment="1">
      <alignment horizontal="center" vertical="top" wrapText="1"/>
    </xf>
    <xf numFmtId="164" fontId="4" fillId="0" borderId="7" xfId="1" applyNumberFormat="1" applyFont="1" applyFill="1" applyBorder="1" applyAlignment="1">
      <alignment horizontal="center" vertical="top"/>
    </xf>
    <xf numFmtId="164" fontId="4" fillId="0" borderId="11" xfId="1" applyNumberFormat="1" applyFont="1" applyFill="1" applyBorder="1" applyAlignment="1">
      <alignment horizontal="center" vertical="top"/>
    </xf>
    <xf numFmtId="164" fontId="4" fillId="0" borderId="7" xfId="1" applyNumberFormat="1" applyFont="1" applyBorder="1" applyAlignment="1">
      <alignment horizontal="center" vertical="top"/>
    </xf>
    <xf numFmtId="164" fontId="4" fillId="0" borderId="11" xfId="1" applyNumberFormat="1" applyFont="1" applyBorder="1" applyAlignment="1">
      <alignment horizontal="center" vertical="top"/>
    </xf>
    <xf numFmtId="164" fontId="9" fillId="0" borderId="1" xfId="1" applyNumberFormat="1" applyFont="1" applyFill="1" applyBorder="1" applyAlignment="1">
      <alignment horizontal="center" vertical="top"/>
    </xf>
    <xf numFmtId="164" fontId="9" fillId="0" borderId="10" xfId="1" applyNumberFormat="1" applyFont="1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4" fontId="5" fillId="0" borderId="3" xfId="1" applyNumberFormat="1" applyFont="1" applyBorder="1" applyAlignment="1">
      <alignment horizontal="center" vertical="center" wrapText="1"/>
    </xf>
    <xf numFmtId="4" fontId="5" fillId="0" borderId="8" xfId="1" applyNumberFormat="1" applyFont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top" wrapText="1"/>
    </xf>
    <xf numFmtId="43" fontId="2" fillId="0" borderId="8" xfId="1" applyFont="1" applyBorder="1" applyAlignment="1">
      <alignment horizontal="center" vertical="top" wrapText="1"/>
    </xf>
    <xf numFmtId="43" fontId="2" fillId="0" borderId="6" xfId="1" applyFont="1" applyBorder="1" applyAlignment="1">
      <alignment horizontal="center" vertical="top" wrapText="1"/>
    </xf>
    <xf numFmtId="164" fontId="22" fillId="0" borderId="5" xfId="1" applyNumberFormat="1" applyFont="1" applyBorder="1" applyAlignment="1">
      <alignment horizontal="center" vertical="top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8" xfId="0" applyNumberFormat="1" applyFont="1" applyBorder="1" applyAlignment="1">
      <alignment horizontal="center" vertical="top" wrapText="1"/>
    </xf>
    <xf numFmtId="2" fontId="10" fillId="0" borderId="3" xfId="1" applyNumberFormat="1" applyFont="1" applyBorder="1" applyAlignment="1">
      <alignment horizontal="center" vertical="top" wrapText="1"/>
    </xf>
    <xf numFmtId="2" fontId="10" fillId="0" borderId="6" xfId="1" applyNumberFormat="1" applyFont="1" applyBorder="1" applyAlignment="1">
      <alignment horizontal="center" vertical="top" wrapText="1"/>
    </xf>
    <xf numFmtId="165" fontId="2" fillId="0" borderId="6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12" xfId="1" applyNumberFormat="1" applyFont="1" applyBorder="1" applyAlignment="1">
      <alignment horizontal="center" wrapText="1"/>
    </xf>
    <xf numFmtId="2" fontId="0" fillId="0" borderId="12" xfId="1" applyNumberFormat="1" applyFont="1" applyBorder="1" applyAlignment="1">
      <alignment horizontal="right" wrapText="1"/>
    </xf>
    <xf numFmtId="2" fontId="0" fillId="0" borderId="3" xfId="1" applyNumberFormat="1" applyFont="1" applyBorder="1" applyAlignment="1">
      <alignment horizontal="right" wrapText="1"/>
    </xf>
    <xf numFmtId="0" fontId="0" fillId="0" borderId="1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4" xfId="1" applyNumberFormat="1" applyFont="1" applyBorder="1" applyAlignment="1">
      <alignment horizontal="center" wrapText="1"/>
    </xf>
    <xf numFmtId="164" fontId="0" fillId="0" borderId="15" xfId="1" applyNumberFormat="1" applyFont="1" applyBorder="1" applyAlignment="1">
      <alignment horizontal="center" wrapText="1"/>
    </xf>
    <xf numFmtId="164" fontId="0" fillId="0" borderId="13" xfId="1" applyNumberFormat="1" applyFont="1" applyBorder="1" applyAlignment="1">
      <alignment horizontal="center" wrapText="1"/>
    </xf>
    <xf numFmtId="0" fontId="0" fillId="0" borderId="12" xfId="0" applyBorder="1"/>
    <xf numFmtId="2" fontId="0" fillId="0" borderId="6" xfId="1" applyNumberFormat="1" applyFont="1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12" xfId="0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3 2" xfId="3" xr:uid="{00000000-0005-0000-0000-000003000000}"/>
    <cellStyle name="Normal 3 2 3" xfId="4" xr:uid="{00000000-0005-0000-0000-000004000000}"/>
  </cellStyles>
  <dxfs count="8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7" sqref="A7:A18"/>
    </sheetView>
  </sheetViews>
  <sheetFormatPr defaultRowHeight="15" x14ac:dyDescent="0.25"/>
  <cols>
    <col min="1" max="1" width="9.42578125" bestFit="1" customWidth="1"/>
    <col min="2" max="2" width="57.5703125" customWidth="1"/>
  </cols>
  <sheetData>
    <row r="1" spans="1:2" x14ac:dyDescent="0.25">
      <c r="A1" s="273" t="s">
        <v>110</v>
      </c>
      <c r="B1" s="274"/>
    </row>
    <row r="2" spans="1:2" x14ac:dyDescent="0.25">
      <c r="A2" s="275" t="s">
        <v>111</v>
      </c>
      <c r="B2" s="276"/>
    </row>
    <row r="3" spans="1:2" x14ac:dyDescent="0.25">
      <c r="A3" s="275" t="s">
        <v>112</v>
      </c>
      <c r="B3" s="276"/>
    </row>
    <row r="4" spans="1:2" x14ac:dyDescent="0.25">
      <c r="A4" s="275" t="s">
        <v>140</v>
      </c>
      <c r="B4" s="276"/>
    </row>
    <row r="5" spans="1:2" x14ac:dyDescent="0.25">
      <c r="A5" s="271" t="s">
        <v>121</v>
      </c>
      <c r="B5" s="272"/>
    </row>
    <row r="6" spans="1:2" x14ac:dyDescent="0.25">
      <c r="A6" s="155" t="s">
        <v>109</v>
      </c>
      <c r="B6" s="155" t="s">
        <v>113</v>
      </c>
    </row>
    <row r="7" spans="1:2" x14ac:dyDescent="0.25">
      <c r="A7" s="213">
        <v>1</v>
      </c>
      <c r="B7" s="154" t="s">
        <v>102</v>
      </c>
    </row>
    <row r="8" spans="1:2" x14ac:dyDescent="0.25">
      <c r="A8" s="213">
        <v>2</v>
      </c>
      <c r="B8" s="154" t="s">
        <v>118</v>
      </c>
    </row>
    <row r="9" spans="1:2" x14ac:dyDescent="0.25">
      <c r="A9" s="213">
        <v>3</v>
      </c>
      <c r="B9" s="154" t="s">
        <v>119</v>
      </c>
    </row>
    <row r="10" spans="1:2" x14ac:dyDescent="0.25">
      <c r="A10" s="213">
        <v>4</v>
      </c>
      <c r="B10" s="154" t="s">
        <v>61</v>
      </c>
    </row>
    <row r="11" spans="1:2" x14ac:dyDescent="0.25">
      <c r="A11" s="213">
        <v>5</v>
      </c>
      <c r="B11" s="154" t="s">
        <v>103</v>
      </c>
    </row>
    <row r="12" spans="1:2" x14ac:dyDescent="0.25">
      <c r="A12" s="213">
        <v>6</v>
      </c>
      <c r="B12" s="154" t="s">
        <v>104</v>
      </c>
    </row>
    <row r="13" spans="1:2" x14ac:dyDescent="0.25">
      <c r="A13" s="213">
        <v>7</v>
      </c>
      <c r="B13" s="154" t="s">
        <v>105</v>
      </c>
    </row>
    <row r="14" spans="1:2" x14ac:dyDescent="0.25">
      <c r="A14" s="213">
        <v>8</v>
      </c>
      <c r="B14" s="154" t="s">
        <v>106</v>
      </c>
    </row>
    <row r="15" spans="1:2" x14ac:dyDescent="0.25">
      <c r="A15" s="213">
        <v>9</v>
      </c>
      <c r="B15" s="154" t="s">
        <v>107</v>
      </c>
    </row>
    <row r="16" spans="1:2" x14ac:dyDescent="0.25">
      <c r="A16" s="213">
        <v>10</v>
      </c>
      <c r="B16" s="154" t="s">
        <v>108</v>
      </c>
    </row>
    <row r="17" spans="1:2" x14ac:dyDescent="0.25">
      <c r="A17" s="213">
        <v>11</v>
      </c>
      <c r="B17" s="154" t="s">
        <v>115</v>
      </c>
    </row>
    <row r="18" spans="1:2" x14ac:dyDescent="0.25">
      <c r="A18" s="213">
        <v>12</v>
      </c>
      <c r="B18" s="154" t="s">
        <v>114</v>
      </c>
    </row>
  </sheetData>
  <mergeCells count="5">
    <mergeCell ref="A5:B5"/>
    <mergeCell ref="A1:B1"/>
    <mergeCell ref="A2:B2"/>
    <mergeCell ref="A3:B3"/>
    <mergeCell ref="A4:B4"/>
  </mergeCells>
  <conditionalFormatting sqref="D11">
    <cfRule type="top10" dxfId="84" priority="1" rank="10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5"/>
  <sheetViews>
    <sheetView workbookViewId="0">
      <selection activeCell="B3" sqref="B1:B1048576"/>
    </sheetView>
  </sheetViews>
  <sheetFormatPr defaultRowHeight="15" x14ac:dyDescent="0.25"/>
  <cols>
    <col min="2" max="2" width="63.5703125" style="157" customWidth="1"/>
    <col min="3" max="4" width="22.85546875" customWidth="1"/>
    <col min="5" max="5" width="22.85546875" style="204" customWidth="1"/>
    <col min="6" max="6" width="22.85546875" customWidth="1"/>
  </cols>
  <sheetData>
    <row r="1" spans="1:8" x14ac:dyDescent="0.25">
      <c r="A1" s="319" t="s">
        <v>107</v>
      </c>
      <c r="B1" s="319"/>
      <c r="C1" s="319"/>
      <c r="D1" s="319"/>
      <c r="E1" s="319"/>
      <c r="F1" s="319"/>
    </row>
    <row r="2" spans="1:8" x14ac:dyDescent="0.25">
      <c r="A2" s="319" t="s">
        <v>137</v>
      </c>
      <c r="B2" s="319"/>
      <c r="C2" s="319"/>
      <c r="D2" s="319"/>
      <c r="E2" s="319"/>
      <c r="F2" s="319"/>
    </row>
    <row r="3" spans="1:8" x14ac:dyDescent="0.25">
      <c r="A3" s="155"/>
      <c r="B3" s="236"/>
      <c r="C3" s="236" t="s">
        <v>121</v>
      </c>
      <c r="D3" s="155"/>
      <c r="E3" s="252"/>
      <c r="F3" s="155"/>
    </row>
    <row r="4" spans="1:8" ht="15" customHeight="1" x14ac:dyDescent="0.25">
      <c r="A4" s="154"/>
      <c r="B4" s="156"/>
      <c r="C4" s="313" t="s">
        <v>92</v>
      </c>
      <c r="D4" s="313"/>
      <c r="E4" s="314" t="s">
        <v>141</v>
      </c>
      <c r="F4" s="320" t="s">
        <v>138</v>
      </c>
    </row>
    <row r="5" spans="1:8" ht="30" x14ac:dyDescent="0.25">
      <c r="A5" s="154" t="s">
        <v>100</v>
      </c>
      <c r="B5" s="156" t="s">
        <v>101</v>
      </c>
      <c r="C5" s="193" t="s">
        <v>139</v>
      </c>
      <c r="D5" s="193" t="s">
        <v>140</v>
      </c>
      <c r="E5" s="314"/>
      <c r="F5" s="320"/>
    </row>
    <row r="6" spans="1:8" x14ac:dyDescent="0.25">
      <c r="A6" s="256" t="s">
        <v>165</v>
      </c>
      <c r="B6" s="193" t="s">
        <v>166</v>
      </c>
      <c r="C6" s="160">
        <v>12489.678207031251</v>
      </c>
      <c r="D6" s="249">
        <v>6568.0456445312502</v>
      </c>
      <c r="E6" s="253">
        <f>D6/C6*100-100</f>
        <v>-47.412210821943589</v>
      </c>
      <c r="F6" s="251">
        <f>D6/D$102*100</f>
        <v>2.472284786168451E-3</v>
      </c>
      <c r="H6" s="209"/>
    </row>
    <row r="7" spans="1:8" x14ac:dyDescent="0.25">
      <c r="A7" s="256" t="s">
        <v>318</v>
      </c>
      <c r="B7" s="193" t="s">
        <v>319</v>
      </c>
      <c r="C7" s="160">
        <v>3339.7866040039053</v>
      </c>
      <c r="D7" s="249">
        <v>637.44285449218796</v>
      </c>
      <c r="E7" s="253">
        <f t="shared" ref="E7:E70" si="0">D7/C7*100-100</f>
        <v>-80.913665150701874</v>
      </c>
      <c r="F7" s="251">
        <f t="shared" ref="F7:F70" si="1">D7/D$102*100</f>
        <v>2.3994051754573301E-4</v>
      </c>
      <c r="H7" s="209"/>
    </row>
    <row r="8" spans="1:8" x14ac:dyDescent="0.25">
      <c r="A8" s="256" t="s">
        <v>320</v>
      </c>
      <c r="B8" s="193" t="s">
        <v>321</v>
      </c>
      <c r="C8" s="160">
        <v>355.55238476562499</v>
      </c>
      <c r="D8" s="249">
        <v>1.84597998046875</v>
      </c>
      <c r="E8" s="253">
        <f t="shared" si="0"/>
        <v>-99.480813500467562</v>
      </c>
      <c r="F8" s="251">
        <f t="shared" si="1"/>
        <v>6.9484721457201973E-7</v>
      </c>
      <c r="H8" s="209"/>
    </row>
    <row r="9" spans="1:8" ht="30" x14ac:dyDescent="0.25">
      <c r="A9" s="256" t="s">
        <v>167</v>
      </c>
      <c r="B9" s="193" t="s">
        <v>168</v>
      </c>
      <c r="C9" s="160">
        <v>6785.7572816162101</v>
      </c>
      <c r="D9" s="249">
        <v>3579.722596405034</v>
      </c>
      <c r="E9" s="253">
        <f t="shared" si="0"/>
        <v>-47.246527574702355</v>
      </c>
      <c r="F9" s="251">
        <f t="shared" si="1"/>
        <v>1.3474470478390239E-3</v>
      </c>
      <c r="H9" s="209"/>
    </row>
    <row r="10" spans="1:8" x14ac:dyDescent="0.25">
      <c r="A10" s="256" t="s">
        <v>169</v>
      </c>
      <c r="B10" s="193" t="s">
        <v>170</v>
      </c>
      <c r="C10" s="160">
        <v>10349.642437499999</v>
      </c>
      <c r="D10" s="249">
        <v>9498.4993164062489</v>
      </c>
      <c r="E10" s="253">
        <f t="shared" si="0"/>
        <v>-8.2238891462548764</v>
      </c>
      <c r="F10" s="251">
        <f t="shared" si="1"/>
        <v>3.5753398533299231E-3</v>
      </c>
      <c r="H10" s="209"/>
    </row>
    <row r="11" spans="1:8" ht="30" x14ac:dyDescent="0.25">
      <c r="A11" s="256" t="s">
        <v>322</v>
      </c>
      <c r="B11" s="193" t="s">
        <v>323</v>
      </c>
      <c r="C11" s="160">
        <v>14277.074376953084</v>
      </c>
      <c r="D11" s="249">
        <v>29940.64733276371</v>
      </c>
      <c r="E11" s="253">
        <f t="shared" si="0"/>
        <v>109.71136342257708</v>
      </c>
      <c r="F11" s="251">
        <f t="shared" si="1"/>
        <v>1.1269989719157858E-2</v>
      </c>
      <c r="H11" s="209"/>
    </row>
    <row r="12" spans="1:8" x14ac:dyDescent="0.25">
      <c r="A12" s="256" t="s">
        <v>171</v>
      </c>
      <c r="B12" s="193" t="s">
        <v>172</v>
      </c>
      <c r="C12" s="160">
        <v>6798775.521174212</v>
      </c>
      <c r="D12" s="249">
        <v>1873057.8182141127</v>
      </c>
      <c r="E12" s="253">
        <f t="shared" si="0"/>
        <v>-72.450071157951427</v>
      </c>
      <c r="F12" s="251">
        <f t="shared" si="1"/>
        <v>0.70503961120311454</v>
      </c>
      <c r="H12" s="209"/>
    </row>
    <row r="13" spans="1:8" x14ac:dyDescent="0.25">
      <c r="A13" s="256" t="s">
        <v>173</v>
      </c>
      <c r="B13" s="193" t="s">
        <v>174</v>
      </c>
      <c r="C13" s="160">
        <v>7282190.3487877715</v>
      </c>
      <c r="D13" s="249">
        <v>11317757.905316826</v>
      </c>
      <c r="E13" s="253">
        <f t="shared" si="0"/>
        <v>55.416946869575241</v>
      </c>
      <c r="F13" s="251">
        <f t="shared" si="1"/>
        <v>4.2601288415451375</v>
      </c>
      <c r="H13" s="209"/>
    </row>
    <row r="14" spans="1:8" x14ac:dyDescent="0.25">
      <c r="A14" s="256" t="s">
        <v>175</v>
      </c>
      <c r="B14" s="193" t="s">
        <v>176</v>
      </c>
      <c r="C14" s="160">
        <v>124584.39967468254</v>
      </c>
      <c r="D14" s="249">
        <v>122260.05695733642</v>
      </c>
      <c r="E14" s="253">
        <f t="shared" si="0"/>
        <v>-1.8656771822278699</v>
      </c>
      <c r="F14" s="251">
        <f t="shared" si="1"/>
        <v>4.6020033223030832E-2</v>
      </c>
      <c r="H14" s="209"/>
    </row>
    <row r="15" spans="1:8" x14ac:dyDescent="0.25">
      <c r="A15" s="256" t="s">
        <v>177</v>
      </c>
      <c r="B15" s="193" t="s">
        <v>41</v>
      </c>
      <c r="C15" s="160">
        <v>201130.96073143766</v>
      </c>
      <c r="D15" s="249">
        <v>287543.00143022154</v>
      </c>
      <c r="E15" s="253">
        <f t="shared" si="0"/>
        <v>42.963072609276963</v>
      </c>
      <c r="F15" s="251">
        <f t="shared" si="1"/>
        <v>0.10823435558750362</v>
      </c>
      <c r="H15" s="209"/>
    </row>
    <row r="16" spans="1:8" x14ac:dyDescent="0.25">
      <c r="A16" s="256" t="s">
        <v>178</v>
      </c>
      <c r="B16" s="193" t="s">
        <v>179</v>
      </c>
      <c r="C16" s="160">
        <v>159247.31661883544</v>
      </c>
      <c r="D16" s="249">
        <v>301463.88921458437</v>
      </c>
      <c r="E16" s="253">
        <f t="shared" si="0"/>
        <v>89.305475040530666</v>
      </c>
      <c r="F16" s="251">
        <f t="shared" si="1"/>
        <v>0.11347433121220024</v>
      </c>
      <c r="H16" s="209"/>
    </row>
    <row r="17" spans="1:8" ht="30" x14ac:dyDescent="0.25">
      <c r="A17" s="256" t="s">
        <v>180</v>
      </c>
      <c r="B17" s="193" t="s">
        <v>181</v>
      </c>
      <c r="C17" s="160">
        <v>150714.18555210871</v>
      </c>
      <c r="D17" s="249">
        <v>258164.85674279777</v>
      </c>
      <c r="E17" s="253">
        <f t="shared" si="0"/>
        <v>71.294331583365448</v>
      </c>
      <c r="F17" s="251">
        <f t="shared" si="1"/>
        <v>9.7176098065032218E-2</v>
      </c>
      <c r="H17" s="209"/>
    </row>
    <row r="18" spans="1:8" x14ac:dyDescent="0.25">
      <c r="A18" s="256" t="s">
        <v>182</v>
      </c>
      <c r="B18" s="193" t="s">
        <v>183</v>
      </c>
      <c r="C18" s="160">
        <v>4788.5617461853035</v>
      </c>
      <c r="D18" s="249">
        <v>31670.050526657098</v>
      </c>
      <c r="E18" s="253">
        <f t="shared" si="0"/>
        <v>561.36874087269121</v>
      </c>
      <c r="F18" s="251">
        <f t="shared" si="1"/>
        <v>1.1920956146130502E-2</v>
      </c>
      <c r="H18" s="209"/>
    </row>
    <row r="19" spans="1:8" ht="30" x14ac:dyDescent="0.25">
      <c r="A19" s="155" t="s">
        <v>184</v>
      </c>
      <c r="B19" s="156" t="s">
        <v>185</v>
      </c>
      <c r="C19" s="160">
        <v>0</v>
      </c>
      <c r="D19" s="249">
        <v>174.22453857421874</v>
      </c>
      <c r="E19" s="253" t="e">
        <f t="shared" si="0"/>
        <v>#DIV/0!</v>
      </c>
      <c r="F19" s="251">
        <f t="shared" si="1"/>
        <v>6.5580036955574484E-5</v>
      </c>
      <c r="H19" s="209"/>
    </row>
    <row r="20" spans="1:8" ht="30" x14ac:dyDescent="0.25">
      <c r="A20" s="256" t="s">
        <v>186</v>
      </c>
      <c r="B20" s="193" t="s">
        <v>187</v>
      </c>
      <c r="C20" s="160">
        <v>984561.764376709</v>
      </c>
      <c r="D20" s="249">
        <v>3536319.1682497249</v>
      </c>
      <c r="E20" s="253">
        <f t="shared" si="0"/>
        <v>259.17697560482071</v>
      </c>
      <c r="F20" s="251">
        <f t="shared" si="1"/>
        <v>1.3311095190057289</v>
      </c>
      <c r="H20" s="209"/>
    </row>
    <row r="21" spans="1:8" ht="30" x14ac:dyDescent="0.25">
      <c r="A21" s="256" t="s">
        <v>324</v>
      </c>
      <c r="B21" s="193" t="s">
        <v>325</v>
      </c>
      <c r="C21" s="160">
        <v>6204.7070618896478</v>
      </c>
      <c r="D21" s="249">
        <v>47536.367405883801</v>
      </c>
      <c r="E21" s="253">
        <f t="shared" si="0"/>
        <v>666.13395171965726</v>
      </c>
      <c r="F21" s="251">
        <f t="shared" si="1"/>
        <v>1.7893212728375883E-2</v>
      </c>
      <c r="H21" s="209"/>
    </row>
    <row r="22" spans="1:8" x14ac:dyDescent="0.25">
      <c r="A22" s="256" t="s">
        <v>188</v>
      </c>
      <c r="B22" s="193" t="s">
        <v>189</v>
      </c>
      <c r="C22" s="160">
        <v>106894.47845294194</v>
      </c>
      <c r="D22" s="249">
        <v>130161.24589202895</v>
      </c>
      <c r="E22" s="253">
        <f t="shared" si="0"/>
        <v>21.766107825045154</v>
      </c>
      <c r="F22" s="251">
        <f t="shared" si="1"/>
        <v>4.8994127840072274E-2</v>
      </c>
      <c r="H22" s="209"/>
    </row>
    <row r="23" spans="1:8" x14ac:dyDescent="0.25">
      <c r="A23" s="256" t="s">
        <v>306</v>
      </c>
      <c r="B23" s="193" t="s">
        <v>307</v>
      </c>
      <c r="C23" s="160">
        <v>184266.56026080358</v>
      </c>
      <c r="D23" s="249">
        <v>120967.16591091946</v>
      </c>
      <c r="E23" s="253">
        <f t="shared" si="0"/>
        <v>-34.352078999191534</v>
      </c>
      <c r="F23" s="251">
        <f t="shared" si="1"/>
        <v>4.5533374780440457E-2</v>
      </c>
      <c r="H23" s="209"/>
    </row>
    <row r="24" spans="1:8" x14ac:dyDescent="0.25">
      <c r="A24" s="256" t="s">
        <v>190</v>
      </c>
      <c r="B24" s="193" t="s">
        <v>191</v>
      </c>
      <c r="C24" s="160">
        <v>102284.85600306703</v>
      </c>
      <c r="D24" s="249">
        <v>92270.377525085452</v>
      </c>
      <c r="E24" s="253">
        <f t="shared" si="0"/>
        <v>-9.7907734041110643</v>
      </c>
      <c r="F24" s="251">
        <f t="shared" si="1"/>
        <v>3.4731587281100346E-2</v>
      </c>
      <c r="H24" s="209"/>
    </row>
    <row r="25" spans="1:8" x14ac:dyDescent="0.25">
      <c r="A25" s="256" t="s">
        <v>192</v>
      </c>
      <c r="B25" s="193" t="s">
        <v>193</v>
      </c>
      <c r="C25" s="160">
        <v>466838.51012181101</v>
      </c>
      <c r="D25" s="249">
        <v>389528.14318389894</v>
      </c>
      <c r="E25" s="253">
        <f t="shared" si="0"/>
        <v>-16.560409062598467</v>
      </c>
      <c r="F25" s="251">
        <f t="shared" si="1"/>
        <v>0.14662268721896629</v>
      </c>
      <c r="H25" s="209"/>
    </row>
    <row r="26" spans="1:8" x14ac:dyDescent="0.25">
      <c r="A26" s="256" t="s">
        <v>194</v>
      </c>
      <c r="B26" s="193" t="s">
        <v>195</v>
      </c>
      <c r="C26" s="160">
        <v>842950.33092839073</v>
      </c>
      <c r="D26" s="249">
        <v>681897.8578877406</v>
      </c>
      <c r="E26" s="253">
        <f t="shared" si="0"/>
        <v>-19.105808151623066</v>
      </c>
      <c r="F26" s="251">
        <f t="shared" si="1"/>
        <v>0.25667387089193</v>
      </c>
      <c r="H26" s="209"/>
    </row>
    <row r="27" spans="1:8" x14ac:dyDescent="0.25">
      <c r="A27" s="256" t="s">
        <v>196</v>
      </c>
      <c r="B27" s="193" t="s">
        <v>197</v>
      </c>
      <c r="C27" s="160">
        <v>11596.745014160151</v>
      </c>
      <c r="D27" s="249">
        <v>16314.080798461915</v>
      </c>
      <c r="E27" s="253">
        <f t="shared" si="0"/>
        <v>40.678102161784921</v>
      </c>
      <c r="F27" s="251">
        <f t="shared" si="1"/>
        <v>6.1407998575562193E-3</v>
      </c>
      <c r="H27" s="209"/>
    </row>
    <row r="28" spans="1:8" ht="30" x14ac:dyDescent="0.25">
      <c r="A28" s="256" t="s">
        <v>198</v>
      </c>
      <c r="B28" s="193" t="s">
        <v>199</v>
      </c>
      <c r="C28" s="160">
        <v>499288.71331372054</v>
      </c>
      <c r="D28" s="249">
        <v>541039.99872650113</v>
      </c>
      <c r="E28" s="253">
        <f t="shared" si="0"/>
        <v>8.3621528585499476</v>
      </c>
      <c r="F28" s="251">
        <f t="shared" si="1"/>
        <v>0.20365341989878774</v>
      </c>
      <c r="H28" s="209"/>
    </row>
    <row r="29" spans="1:8" x14ac:dyDescent="0.25">
      <c r="A29" s="256" t="s">
        <v>326</v>
      </c>
      <c r="B29" s="193" t="s">
        <v>327</v>
      </c>
      <c r="C29" s="160">
        <v>480.27319921874999</v>
      </c>
      <c r="D29" s="249">
        <v>1063.877671630855</v>
      </c>
      <c r="E29" s="253">
        <f t="shared" si="0"/>
        <v>121.51510293754509</v>
      </c>
      <c r="F29" s="251">
        <f t="shared" si="1"/>
        <v>4.0045528369725441E-4</v>
      </c>
      <c r="H29" s="209"/>
    </row>
    <row r="30" spans="1:8" x14ac:dyDescent="0.25">
      <c r="A30" s="256" t="s">
        <v>200</v>
      </c>
      <c r="B30" s="193" t="s">
        <v>201</v>
      </c>
      <c r="C30" s="160">
        <v>29251.536021270756</v>
      </c>
      <c r="D30" s="249">
        <v>34101.105920944166</v>
      </c>
      <c r="E30" s="253">
        <f t="shared" si="0"/>
        <v>16.578855538208188</v>
      </c>
      <c r="F30" s="251">
        <f t="shared" si="1"/>
        <v>1.2836032196284475E-2</v>
      </c>
      <c r="H30" s="209"/>
    </row>
    <row r="31" spans="1:8" x14ac:dyDescent="0.25">
      <c r="A31" s="256" t="s">
        <v>202</v>
      </c>
      <c r="B31" s="193" t="s">
        <v>203</v>
      </c>
      <c r="C31" s="160">
        <v>0.278929992675781</v>
      </c>
      <c r="D31" s="249">
        <v>0</v>
      </c>
      <c r="E31" s="253">
        <f t="shared" si="0"/>
        <v>-100</v>
      </c>
      <c r="F31" s="251">
        <f t="shared" si="1"/>
        <v>0</v>
      </c>
      <c r="H31" s="209"/>
    </row>
    <row r="32" spans="1:8" ht="30" x14ac:dyDescent="0.25">
      <c r="A32" s="256" t="s">
        <v>204</v>
      </c>
      <c r="B32" s="193" t="s">
        <v>205</v>
      </c>
      <c r="C32" s="160">
        <v>54573.053785007665</v>
      </c>
      <c r="D32" s="249">
        <v>40527.985184753416</v>
      </c>
      <c r="E32" s="253">
        <f t="shared" si="0"/>
        <v>-25.736270239860971</v>
      </c>
      <c r="F32" s="251">
        <f t="shared" si="1"/>
        <v>1.5255180400543198E-2</v>
      </c>
      <c r="H32" s="209"/>
    </row>
    <row r="33" spans="1:8" ht="45" x14ac:dyDescent="0.25">
      <c r="A33" s="256" t="s">
        <v>206</v>
      </c>
      <c r="B33" s="193" t="s">
        <v>207</v>
      </c>
      <c r="C33" s="160">
        <v>302900.03080730181</v>
      </c>
      <c r="D33" s="249">
        <v>405614.72454789729</v>
      </c>
      <c r="E33" s="253">
        <f t="shared" si="0"/>
        <v>33.910426970520945</v>
      </c>
      <c r="F33" s="251">
        <f t="shared" si="1"/>
        <v>0.15267785378145635</v>
      </c>
      <c r="H33" s="209"/>
    </row>
    <row r="34" spans="1:8" x14ac:dyDescent="0.25">
      <c r="A34" s="256" t="s">
        <v>208</v>
      </c>
      <c r="B34" s="193" t="s">
        <v>209</v>
      </c>
      <c r="C34" s="160">
        <v>3117395.2630103035</v>
      </c>
      <c r="D34" s="249">
        <v>2813584.5930846715</v>
      </c>
      <c r="E34" s="253">
        <f t="shared" si="0"/>
        <v>-9.7456576498502159</v>
      </c>
      <c r="F34" s="251">
        <f t="shared" si="1"/>
        <v>1.0590642575501805</v>
      </c>
      <c r="H34" s="209"/>
    </row>
    <row r="35" spans="1:8" x14ac:dyDescent="0.25">
      <c r="A35" s="256" t="s">
        <v>210</v>
      </c>
      <c r="B35" s="193" t="s">
        <v>43</v>
      </c>
      <c r="C35" s="160">
        <v>902828.99512581644</v>
      </c>
      <c r="D35" s="249">
        <v>216443.56351219083</v>
      </c>
      <c r="E35" s="253">
        <f t="shared" si="0"/>
        <v>-76.026073079096477</v>
      </c>
      <c r="F35" s="251">
        <f t="shared" si="1"/>
        <v>8.1471743361105103E-2</v>
      </c>
      <c r="H35" s="209"/>
    </row>
    <row r="36" spans="1:8" x14ac:dyDescent="0.25">
      <c r="A36" s="256" t="s">
        <v>337</v>
      </c>
      <c r="B36" s="193" t="s">
        <v>47</v>
      </c>
      <c r="C36" s="160">
        <v>9220631.8299112245</v>
      </c>
      <c r="D36" s="249">
        <v>30097026.626581054</v>
      </c>
      <c r="E36" s="253">
        <f t="shared" si="0"/>
        <v>226.40959081511039</v>
      </c>
      <c r="F36" s="251">
        <f t="shared" si="1"/>
        <v>11.328852609262508</v>
      </c>
      <c r="H36" s="209"/>
    </row>
    <row r="37" spans="1:8" ht="45" x14ac:dyDescent="0.25">
      <c r="A37" s="256" t="s">
        <v>211</v>
      </c>
      <c r="B37" s="193" t="s">
        <v>212</v>
      </c>
      <c r="C37" s="160">
        <v>621364.70000588964</v>
      </c>
      <c r="D37" s="249">
        <v>807872.12663038517</v>
      </c>
      <c r="E37" s="253">
        <f t="shared" si="0"/>
        <v>30.0157744111836</v>
      </c>
      <c r="F37" s="251">
        <f t="shared" si="1"/>
        <v>0.30409197437610019</v>
      </c>
      <c r="H37" s="209"/>
    </row>
    <row r="38" spans="1:8" ht="30" x14ac:dyDescent="0.25">
      <c r="A38" s="256" t="s">
        <v>213</v>
      </c>
      <c r="B38" s="193" t="s">
        <v>214</v>
      </c>
      <c r="C38" s="160">
        <v>1588084.353458992</v>
      </c>
      <c r="D38" s="249">
        <v>2039282.370395615</v>
      </c>
      <c r="E38" s="253">
        <f t="shared" si="0"/>
        <v>28.411464161451676</v>
      </c>
      <c r="F38" s="251">
        <f t="shared" si="1"/>
        <v>0.76760836508931274</v>
      </c>
      <c r="H38" s="209"/>
    </row>
    <row r="39" spans="1:8" ht="60" x14ac:dyDescent="0.25">
      <c r="A39" s="256" t="s">
        <v>215</v>
      </c>
      <c r="B39" s="193" t="s">
        <v>216</v>
      </c>
      <c r="C39" s="160">
        <v>255533.86597538856</v>
      </c>
      <c r="D39" s="249">
        <v>301068.9958063201</v>
      </c>
      <c r="E39" s="253">
        <f t="shared" si="0"/>
        <v>17.819606672141532</v>
      </c>
      <c r="F39" s="251">
        <f t="shared" si="1"/>
        <v>0.11332568898005881</v>
      </c>
      <c r="H39" s="209"/>
    </row>
    <row r="40" spans="1:8" x14ac:dyDescent="0.25">
      <c r="A40" s="256" t="s">
        <v>217</v>
      </c>
      <c r="B40" s="193" t="s">
        <v>218</v>
      </c>
      <c r="C40" s="160">
        <v>217644.44884698957</v>
      </c>
      <c r="D40" s="249">
        <v>245790.92189098935</v>
      </c>
      <c r="E40" s="253">
        <f t="shared" si="0"/>
        <v>12.932318372056244</v>
      </c>
      <c r="F40" s="251">
        <f t="shared" si="1"/>
        <v>9.2518412577624387E-2</v>
      </c>
      <c r="H40" s="209"/>
    </row>
    <row r="41" spans="1:8" ht="30" x14ac:dyDescent="0.25">
      <c r="A41" s="256" t="s">
        <v>338</v>
      </c>
      <c r="B41" s="193" t="s">
        <v>339</v>
      </c>
      <c r="C41" s="160">
        <v>37414.577007553096</v>
      </c>
      <c r="D41" s="249">
        <v>40467.77541625977</v>
      </c>
      <c r="E41" s="253">
        <f t="shared" si="0"/>
        <v>8.1604514948553515</v>
      </c>
      <c r="F41" s="251">
        <f t="shared" si="1"/>
        <v>1.5232516779934913E-2</v>
      </c>
      <c r="H41" s="209"/>
    </row>
    <row r="42" spans="1:8" x14ac:dyDescent="0.25">
      <c r="A42" s="256" t="s">
        <v>219</v>
      </c>
      <c r="B42" s="193" t="s">
        <v>220</v>
      </c>
      <c r="C42" s="160">
        <v>324216.05269668542</v>
      </c>
      <c r="D42" s="249">
        <v>247343.87603994782</v>
      </c>
      <c r="E42" s="253">
        <f t="shared" si="0"/>
        <v>-23.710169813415746</v>
      </c>
      <c r="F42" s="251">
        <f t="shared" si="1"/>
        <v>9.3102961638924508E-2</v>
      </c>
      <c r="H42" s="209"/>
    </row>
    <row r="43" spans="1:8" x14ac:dyDescent="0.25">
      <c r="A43" s="256" t="s">
        <v>221</v>
      </c>
      <c r="B43" s="193" t="s">
        <v>222</v>
      </c>
      <c r="C43" s="160">
        <v>1455822.1709598326</v>
      </c>
      <c r="D43" s="249">
        <v>1609386.2155431274</v>
      </c>
      <c r="E43" s="253">
        <f t="shared" si="0"/>
        <v>10.548269400379382</v>
      </c>
      <c r="F43" s="251">
        <f t="shared" si="1"/>
        <v>0.60579071326482192</v>
      </c>
      <c r="H43" s="209"/>
    </row>
    <row r="44" spans="1:8" x14ac:dyDescent="0.25">
      <c r="A44" s="256" t="s">
        <v>223</v>
      </c>
      <c r="B44" s="193" t="s">
        <v>224</v>
      </c>
      <c r="C44" s="160">
        <v>6657271.8166059274</v>
      </c>
      <c r="D44" s="249">
        <v>7860170.7628177442</v>
      </c>
      <c r="E44" s="253">
        <f t="shared" si="0"/>
        <v>18.06894745098586</v>
      </c>
      <c r="F44" s="251">
        <f t="shared" si="1"/>
        <v>2.9586549249669907</v>
      </c>
      <c r="H44" s="209"/>
    </row>
    <row r="45" spans="1:8" x14ac:dyDescent="0.25">
      <c r="A45" s="256" t="s">
        <v>225</v>
      </c>
      <c r="B45" s="193" t="s">
        <v>54</v>
      </c>
      <c r="C45" s="160">
        <v>1065001.3450219396</v>
      </c>
      <c r="D45" s="249">
        <v>1347945.3252849514</v>
      </c>
      <c r="E45" s="253">
        <f t="shared" si="0"/>
        <v>26.567476330950825</v>
      </c>
      <c r="F45" s="251">
        <f t="shared" si="1"/>
        <v>0.50738148006989126</v>
      </c>
      <c r="H45" s="209"/>
    </row>
    <row r="46" spans="1:8" x14ac:dyDescent="0.25">
      <c r="A46" s="256" t="s">
        <v>226</v>
      </c>
      <c r="B46" s="193" t="s">
        <v>227</v>
      </c>
      <c r="C46" s="160">
        <v>152.65864735412615</v>
      </c>
      <c r="D46" s="249">
        <v>830.38946463012735</v>
      </c>
      <c r="E46" s="253">
        <f t="shared" si="0"/>
        <v>443.95180294232</v>
      </c>
      <c r="F46" s="251">
        <f t="shared" si="1"/>
        <v>3.1256774862838897E-4</v>
      </c>
      <c r="H46" s="209"/>
    </row>
    <row r="47" spans="1:8" ht="45" x14ac:dyDescent="0.25">
      <c r="A47" s="256" t="s">
        <v>228</v>
      </c>
      <c r="B47" s="193" t="s">
        <v>229</v>
      </c>
      <c r="C47" s="160">
        <v>1413000.6837975816</v>
      </c>
      <c r="D47" s="249">
        <v>1425491.0102442016</v>
      </c>
      <c r="E47" s="253">
        <f t="shared" si="0"/>
        <v>0.88395756561496341</v>
      </c>
      <c r="F47" s="251">
        <f t="shared" si="1"/>
        <v>0.53657053074547445</v>
      </c>
      <c r="H47" s="209"/>
    </row>
    <row r="48" spans="1:8" x14ac:dyDescent="0.25">
      <c r="A48" s="256" t="s">
        <v>328</v>
      </c>
      <c r="B48" s="193" t="s">
        <v>329</v>
      </c>
      <c r="C48" s="160">
        <v>143.31613743209837</v>
      </c>
      <c r="D48" s="249">
        <v>34.574979415893573</v>
      </c>
      <c r="E48" s="253">
        <f t="shared" si="0"/>
        <v>-75.875027030870953</v>
      </c>
      <c r="F48" s="251">
        <f t="shared" si="1"/>
        <v>1.3014403403723836E-5</v>
      </c>
      <c r="H48" s="209"/>
    </row>
    <row r="49" spans="1:8" x14ac:dyDescent="0.25">
      <c r="A49" s="256" t="s">
        <v>230</v>
      </c>
      <c r="B49" s="193" t="s">
        <v>231</v>
      </c>
      <c r="C49" s="160">
        <v>602901.60999234184</v>
      </c>
      <c r="D49" s="249">
        <v>703087.97257614241</v>
      </c>
      <c r="E49" s="253">
        <f t="shared" si="0"/>
        <v>16.617365242244617</v>
      </c>
      <c r="F49" s="251">
        <f t="shared" si="1"/>
        <v>0.26465006365863536</v>
      </c>
      <c r="H49" s="209"/>
    </row>
    <row r="50" spans="1:8" x14ac:dyDescent="0.25">
      <c r="A50" s="256" t="s">
        <v>340</v>
      </c>
      <c r="B50" s="193" t="s">
        <v>341</v>
      </c>
      <c r="C50" s="160">
        <v>1.4732500000000004</v>
      </c>
      <c r="D50" s="249">
        <v>352.94813381958011</v>
      </c>
      <c r="E50" s="253">
        <f t="shared" si="0"/>
        <v>23857.110729311386</v>
      </c>
      <c r="F50" s="251">
        <f t="shared" si="1"/>
        <v>1.3285356843937852E-4</v>
      </c>
      <c r="H50" s="209"/>
    </row>
    <row r="51" spans="1:8" ht="30" x14ac:dyDescent="0.25">
      <c r="A51" s="256" t="s">
        <v>232</v>
      </c>
      <c r="B51" s="193" t="s">
        <v>233</v>
      </c>
      <c r="C51" s="160">
        <v>1732.8013140258793</v>
      </c>
      <c r="D51" s="249">
        <v>997.88805871582031</v>
      </c>
      <c r="E51" s="253">
        <f t="shared" si="0"/>
        <v>-42.41185930328092</v>
      </c>
      <c r="F51" s="251">
        <f t="shared" si="1"/>
        <v>3.7561606593225223E-4</v>
      </c>
      <c r="H51" s="209"/>
    </row>
    <row r="52" spans="1:8" ht="30" x14ac:dyDescent="0.25">
      <c r="A52" s="256" t="s">
        <v>342</v>
      </c>
      <c r="B52" s="193" t="s">
        <v>343</v>
      </c>
      <c r="C52" s="160">
        <v>6721.6913581237795</v>
      </c>
      <c r="D52" s="249">
        <v>13871.951744995116</v>
      </c>
      <c r="E52" s="253">
        <f t="shared" si="0"/>
        <v>106.37591055455994</v>
      </c>
      <c r="F52" s="251">
        <f t="shared" si="1"/>
        <v>5.2215555600119345E-3</v>
      </c>
      <c r="H52" s="209"/>
    </row>
    <row r="53" spans="1:8" ht="30" x14ac:dyDescent="0.25">
      <c r="A53" s="256" t="s">
        <v>234</v>
      </c>
      <c r="B53" s="193" t="s">
        <v>235</v>
      </c>
      <c r="C53" s="160">
        <v>1246993.9180945954</v>
      </c>
      <c r="D53" s="249">
        <v>1421980.1117296705</v>
      </c>
      <c r="E53" s="253">
        <f t="shared" si="0"/>
        <v>14.032642108026778</v>
      </c>
      <c r="F53" s="251">
        <f t="shared" si="1"/>
        <v>0.53524898984076363</v>
      </c>
      <c r="H53" s="209"/>
    </row>
    <row r="54" spans="1:8" ht="30" x14ac:dyDescent="0.25">
      <c r="A54" s="256" t="s">
        <v>236</v>
      </c>
      <c r="B54" s="193" t="s">
        <v>237</v>
      </c>
      <c r="C54" s="160">
        <v>76715.143547125001</v>
      </c>
      <c r="D54" s="249">
        <v>74052.259010336944</v>
      </c>
      <c r="E54" s="253">
        <f t="shared" si="0"/>
        <v>-3.4711328346173076</v>
      </c>
      <c r="F54" s="251">
        <f t="shared" si="1"/>
        <v>2.787408663718682E-2</v>
      </c>
      <c r="H54" s="209"/>
    </row>
    <row r="55" spans="1:8" x14ac:dyDescent="0.25">
      <c r="A55" s="256" t="s">
        <v>330</v>
      </c>
      <c r="B55" s="193" t="s">
        <v>331</v>
      </c>
      <c r="C55" s="160">
        <v>401809.47990881297</v>
      </c>
      <c r="D55" s="249">
        <v>420181.19123942166</v>
      </c>
      <c r="E55" s="253">
        <f t="shared" si="0"/>
        <v>4.5722443718296546</v>
      </c>
      <c r="F55" s="251">
        <f t="shared" si="1"/>
        <v>0.15816083242361456</v>
      </c>
      <c r="H55" s="209"/>
    </row>
    <row r="56" spans="1:8" x14ac:dyDescent="0.25">
      <c r="A56" s="256" t="s">
        <v>238</v>
      </c>
      <c r="B56" s="193" t="s">
        <v>239</v>
      </c>
      <c r="C56" s="160">
        <v>2273932.4093470294</v>
      </c>
      <c r="D56" s="249">
        <v>2260879.9315688768</v>
      </c>
      <c r="E56" s="253">
        <f t="shared" si="0"/>
        <v>-0.57400465046806914</v>
      </c>
      <c r="F56" s="251">
        <f t="shared" si="1"/>
        <v>0.85102012998726928</v>
      </c>
      <c r="H56" s="209"/>
    </row>
    <row r="57" spans="1:8" x14ac:dyDescent="0.25">
      <c r="A57" s="256" t="s">
        <v>240</v>
      </c>
      <c r="B57" s="193" t="s">
        <v>241</v>
      </c>
      <c r="C57" s="160">
        <v>2112319.9426521412</v>
      </c>
      <c r="D57" s="249">
        <v>2019220.0445126803</v>
      </c>
      <c r="E57" s="253">
        <f t="shared" si="0"/>
        <v>-4.4074714374266932</v>
      </c>
      <c r="F57" s="251">
        <f t="shared" si="1"/>
        <v>0.76005668446163144</v>
      </c>
      <c r="H57" s="209"/>
    </row>
    <row r="58" spans="1:8" x14ac:dyDescent="0.25">
      <c r="A58" s="256" t="s">
        <v>242</v>
      </c>
      <c r="B58" s="193" t="s">
        <v>243</v>
      </c>
      <c r="C58" s="160">
        <v>24518.945200729369</v>
      </c>
      <c r="D58" s="249">
        <v>30161.382287399239</v>
      </c>
      <c r="E58" s="253">
        <f t="shared" si="0"/>
        <v>23.012560452649595</v>
      </c>
      <c r="F58" s="251">
        <f t="shared" si="1"/>
        <v>1.135307678944571E-2</v>
      </c>
      <c r="H58" s="209"/>
    </row>
    <row r="59" spans="1:8" ht="30" x14ac:dyDescent="0.25">
      <c r="A59" s="256" t="s">
        <v>244</v>
      </c>
      <c r="B59" s="193" t="s">
        <v>245</v>
      </c>
      <c r="C59" s="160">
        <v>890114.52810539375</v>
      </c>
      <c r="D59" s="249">
        <v>1066040.0706199117</v>
      </c>
      <c r="E59" s="253">
        <f t="shared" si="0"/>
        <v>19.764371545420673</v>
      </c>
      <c r="F59" s="251">
        <f t="shared" si="1"/>
        <v>0.40126923451483465</v>
      </c>
      <c r="H59" s="209"/>
    </row>
    <row r="60" spans="1:8" x14ac:dyDescent="0.25">
      <c r="A60" s="256" t="s">
        <v>246</v>
      </c>
      <c r="B60" s="193" t="s">
        <v>247</v>
      </c>
      <c r="C60" s="160">
        <v>3657967.7014795206</v>
      </c>
      <c r="D60" s="249">
        <v>4044752.5675011165</v>
      </c>
      <c r="E60" s="253">
        <f t="shared" si="0"/>
        <v>10.573763837913461</v>
      </c>
      <c r="F60" s="251">
        <f t="shared" si="1"/>
        <v>1.5224894554097541</v>
      </c>
      <c r="H60" s="209"/>
    </row>
    <row r="61" spans="1:8" ht="30" x14ac:dyDescent="0.25">
      <c r="A61" s="256" t="s">
        <v>248</v>
      </c>
      <c r="B61" s="193" t="s">
        <v>249</v>
      </c>
      <c r="C61" s="160">
        <v>305848.60636959685</v>
      </c>
      <c r="D61" s="249">
        <v>383657.80597026122</v>
      </c>
      <c r="E61" s="253">
        <f t="shared" si="0"/>
        <v>25.440429670173927</v>
      </c>
      <c r="F61" s="251">
        <f t="shared" si="1"/>
        <v>0.14441302757766353</v>
      </c>
      <c r="H61" s="209"/>
    </row>
    <row r="62" spans="1:8" x14ac:dyDescent="0.25">
      <c r="A62" s="256" t="s">
        <v>250</v>
      </c>
      <c r="B62" s="193" t="s">
        <v>251</v>
      </c>
      <c r="C62" s="160">
        <v>181861.00815528139</v>
      </c>
      <c r="D62" s="249">
        <v>203543.71301882024</v>
      </c>
      <c r="E62" s="253">
        <f t="shared" si="0"/>
        <v>11.922679349179205</v>
      </c>
      <c r="F62" s="251">
        <f t="shared" si="1"/>
        <v>7.6616097428564733E-2</v>
      </c>
      <c r="H62" s="209"/>
    </row>
    <row r="63" spans="1:8" ht="30" x14ac:dyDescent="0.25">
      <c r="A63" s="256" t="s">
        <v>308</v>
      </c>
      <c r="B63" s="193" t="s">
        <v>309</v>
      </c>
      <c r="C63" s="160">
        <v>711995.79648119293</v>
      </c>
      <c r="D63" s="249">
        <v>724146.42346501304</v>
      </c>
      <c r="E63" s="253">
        <f t="shared" si="0"/>
        <v>1.7065588088961476</v>
      </c>
      <c r="F63" s="251">
        <f t="shared" si="1"/>
        <v>0.27257669671974677</v>
      </c>
      <c r="H63" s="209"/>
    </row>
    <row r="64" spans="1:8" ht="30" x14ac:dyDescent="0.25">
      <c r="A64" s="256" t="s">
        <v>310</v>
      </c>
      <c r="B64" s="193" t="s">
        <v>311</v>
      </c>
      <c r="C64" s="160">
        <v>1411189.7513864685</v>
      </c>
      <c r="D64" s="249">
        <v>1632613.7081953173</v>
      </c>
      <c r="E64" s="253">
        <f t="shared" si="0"/>
        <v>15.690587080249401</v>
      </c>
      <c r="F64" s="251">
        <f t="shared" si="1"/>
        <v>0.61453379755697546</v>
      </c>
      <c r="H64" s="209"/>
    </row>
    <row r="65" spans="1:8" x14ac:dyDescent="0.25">
      <c r="A65" s="256" t="s">
        <v>312</v>
      </c>
      <c r="B65" s="193" t="s">
        <v>313</v>
      </c>
      <c r="C65" s="160">
        <v>6326244.5357444901</v>
      </c>
      <c r="D65" s="249">
        <v>8086528.6545602996</v>
      </c>
      <c r="E65" s="253">
        <f t="shared" si="0"/>
        <v>27.825103959701011</v>
      </c>
      <c r="F65" s="251">
        <f t="shared" si="1"/>
        <v>3.0438585307687016</v>
      </c>
      <c r="H65" s="209"/>
    </row>
    <row r="66" spans="1:8" x14ac:dyDescent="0.25">
      <c r="A66" s="256" t="s">
        <v>252</v>
      </c>
      <c r="B66" s="193" t="s">
        <v>253</v>
      </c>
      <c r="C66" s="160">
        <v>7519105.372974013</v>
      </c>
      <c r="D66" s="249">
        <v>8512505.3379446939</v>
      </c>
      <c r="E66" s="253">
        <f t="shared" si="0"/>
        <v>13.211677662362149</v>
      </c>
      <c r="F66" s="251">
        <f t="shared" si="1"/>
        <v>3.2042008503246877</v>
      </c>
      <c r="H66" s="209"/>
    </row>
    <row r="67" spans="1:8" x14ac:dyDescent="0.25">
      <c r="A67" s="256" t="s">
        <v>254</v>
      </c>
      <c r="B67" s="193" t="s">
        <v>255</v>
      </c>
      <c r="C67" s="160">
        <v>13673100.528866224</v>
      </c>
      <c r="D67" s="249">
        <v>13580924.118250668</v>
      </c>
      <c r="E67" s="253">
        <f t="shared" si="0"/>
        <v>-0.67414417396372528</v>
      </c>
      <c r="F67" s="251">
        <f t="shared" si="1"/>
        <v>5.1120095530419487</v>
      </c>
      <c r="H67" s="209"/>
    </row>
    <row r="68" spans="1:8" ht="30" x14ac:dyDescent="0.25">
      <c r="A68" s="256" t="s">
        <v>256</v>
      </c>
      <c r="B68" s="193" t="s">
        <v>257</v>
      </c>
      <c r="C68" s="160">
        <v>924143.02873284975</v>
      </c>
      <c r="D68" s="249">
        <v>824064.65074220567</v>
      </c>
      <c r="E68" s="253">
        <f t="shared" si="0"/>
        <v>-10.829316986556478</v>
      </c>
      <c r="F68" s="251">
        <f t="shared" si="1"/>
        <v>0.3101870189567742</v>
      </c>
      <c r="H68" s="209"/>
    </row>
    <row r="69" spans="1:8" x14ac:dyDescent="0.25">
      <c r="A69" s="256" t="s">
        <v>258</v>
      </c>
      <c r="B69" s="193" t="s">
        <v>259</v>
      </c>
      <c r="C69" s="160">
        <v>5600031.6314659677</v>
      </c>
      <c r="D69" s="249">
        <v>5416479.7437508153</v>
      </c>
      <c r="E69" s="253">
        <f t="shared" si="0"/>
        <v>-3.2776937666529307</v>
      </c>
      <c r="F69" s="251">
        <f t="shared" si="1"/>
        <v>2.0388226863518435</v>
      </c>
      <c r="H69" s="209"/>
    </row>
    <row r="70" spans="1:8" x14ac:dyDescent="0.25">
      <c r="A70" s="256" t="s">
        <v>260</v>
      </c>
      <c r="B70" s="193" t="s">
        <v>261</v>
      </c>
      <c r="C70" s="160">
        <v>529349.14194723056</v>
      </c>
      <c r="D70" s="249">
        <v>639841.43967602809</v>
      </c>
      <c r="E70" s="253">
        <f t="shared" si="0"/>
        <v>20.873236390324081</v>
      </c>
      <c r="F70" s="251">
        <f t="shared" si="1"/>
        <v>0.24084337145072598</v>
      </c>
      <c r="H70" s="209"/>
    </row>
    <row r="71" spans="1:8" ht="30" x14ac:dyDescent="0.25">
      <c r="A71" s="256" t="s">
        <v>332</v>
      </c>
      <c r="B71" s="193" t="s">
        <v>333</v>
      </c>
      <c r="C71" s="160">
        <v>333515.63730862015</v>
      </c>
      <c r="D71" s="249">
        <v>198637.14477745548</v>
      </c>
      <c r="E71" s="253">
        <f t="shared" ref="E71:E102" si="2">D71/C71*100-100</f>
        <v>-40.441429859060626</v>
      </c>
      <c r="F71" s="251">
        <f t="shared" ref="F71:F102" si="3">D71/D$102*100</f>
        <v>7.4769211052931286E-2</v>
      </c>
      <c r="H71" s="209"/>
    </row>
    <row r="72" spans="1:8" ht="30" x14ac:dyDescent="0.25">
      <c r="A72" s="256" t="s">
        <v>262</v>
      </c>
      <c r="B72" s="193" t="s">
        <v>263</v>
      </c>
      <c r="C72" s="160">
        <v>110847.70762095481</v>
      </c>
      <c r="D72" s="249">
        <v>23008.108978363023</v>
      </c>
      <c r="E72" s="253">
        <f t="shared" si="2"/>
        <v>-79.243495898860118</v>
      </c>
      <c r="F72" s="251">
        <f t="shared" si="3"/>
        <v>8.6605058588584537E-3</v>
      </c>
      <c r="H72" s="209"/>
    </row>
    <row r="73" spans="1:8" ht="30" x14ac:dyDescent="0.25">
      <c r="A73" s="256" t="s">
        <v>264</v>
      </c>
      <c r="B73" s="193" t="s">
        <v>265</v>
      </c>
      <c r="C73" s="160">
        <v>647270.80318496097</v>
      </c>
      <c r="D73" s="249">
        <v>658073.19043174351</v>
      </c>
      <c r="E73" s="253">
        <f t="shared" si="2"/>
        <v>1.6689131030827298</v>
      </c>
      <c r="F73" s="251">
        <f t="shared" si="3"/>
        <v>0.24770600342042012</v>
      </c>
      <c r="H73" s="209"/>
    </row>
    <row r="74" spans="1:8" x14ac:dyDescent="0.25">
      <c r="A74" s="256" t="s">
        <v>266</v>
      </c>
      <c r="B74" s="193" t="s">
        <v>267</v>
      </c>
      <c r="C74" s="160">
        <v>939214.15499757626</v>
      </c>
      <c r="D74" s="249">
        <v>1083129.9114157776</v>
      </c>
      <c r="E74" s="253">
        <f t="shared" si="2"/>
        <v>15.322996960003522</v>
      </c>
      <c r="F74" s="251">
        <f t="shared" si="3"/>
        <v>0.40770203898732488</v>
      </c>
      <c r="H74" s="209"/>
    </row>
    <row r="75" spans="1:8" x14ac:dyDescent="0.25">
      <c r="A75" s="256" t="s">
        <v>268</v>
      </c>
      <c r="B75" s="193" t="s">
        <v>269</v>
      </c>
      <c r="C75" s="160">
        <v>1069704.4995931522</v>
      </c>
      <c r="D75" s="249">
        <v>1178909.9383485434</v>
      </c>
      <c r="E75" s="253">
        <f t="shared" si="2"/>
        <v>10.20893515890846</v>
      </c>
      <c r="F75" s="251">
        <f t="shared" si="3"/>
        <v>0.44375469699554748</v>
      </c>
      <c r="H75" s="209"/>
    </row>
    <row r="76" spans="1:8" ht="45" x14ac:dyDescent="0.25">
      <c r="A76" s="256" t="s">
        <v>270</v>
      </c>
      <c r="B76" s="193" t="s">
        <v>271</v>
      </c>
      <c r="C76" s="160">
        <v>1055657.8444951358</v>
      </c>
      <c r="D76" s="249">
        <v>2059131.888078454</v>
      </c>
      <c r="E76" s="253">
        <f t="shared" si="2"/>
        <v>95.056750519693765</v>
      </c>
      <c r="F76" s="251">
        <f t="shared" si="3"/>
        <v>0.77507994236449884</v>
      </c>
      <c r="H76" s="209"/>
    </row>
    <row r="77" spans="1:8" x14ac:dyDescent="0.25">
      <c r="A77" s="256" t="s">
        <v>272</v>
      </c>
      <c r="B77" s="193" t="s">
        <v>273</v>
      </c>
      <c r="C77" s="160">
        <v>10381360.699123679</v>
      </c>
      <c r="D77" s="249">
        <v>13983433.901150167</v>
      </c>
      <c r="E77" s="253">
        <f t="shared" si="2"/>
        <v>34.697505523823565</v>
      </c>
      <c r="F77" s="251">
        <f t="shared" si="3"/>
        <v>5.2635186725583392</v>
      </c>
      <c r="H77" s="209"/>
    </row>
    <row r="78" spans="1:8" x14ac:dyDescent="0.25">
      <c r="A78" s="256" t="s">
        <v>274</v>
      </c>
      <c r="B78" s="193" t="s">
        <v>275</v>
      </c>
      <c r="C78" s="160">
        <v>4181643.5892104357</v>
      </c>
      <c r="D78" s="249">
        <v>4723972.1602932224</v>
      </c>
      <c r="E78" s="253">
        <f t="shared" si="2"/>
        <v>12.969268172020065</v>
      </c>
      <c r="F78" s="251">
        <f t="shared" si="3"/>
        <v>1.7781551977947248</v>
      </c>
      <c r="H78" s="209"/>
    </row>
    <row r="79" spans="1:8" x14ac:dyDescent="0.25">
      <c r="A79" s="256" t="s">
        <v>276</v>
      </c>
      <c r="B79" s="193" t="s">
        <v>32</v>
      </c>
      <c r="C79" s="160">
        <v>13889.134577598463</v>
      </c>
      <c r="D79" s="249">
        <v>69158.041796598525</v>
      </c>
      <c r="E79" s="253">
        <f t="shared" si="2"/>
        <v>397.9290927754584</v>
      </c>
      <c r="F79" s="251">
        <f t="shared" si="3"/>
        <v>2.6031849324508582E-2</v>
      </c>
      <c r="H79" s="209"/>
    </row>
    <row r="80" spans="1:8" x14ac:dyDescent="0.25">
      <c r="A80" s="256" t="s">
        <v>314</v>
      </c>
      <c r="B80" s="193" t="s">
        <v>315</v>
      </c>
      <c r="C80" s="160">
        <v>750.19151139068595</v>
      </c>
      <c r="D80" s="249">
        <v>976.40120193481448</v>
      </c>
      <c r="E80" s="253">
        <f t="shared" si="2"/>
        <v>30.153592397331551</v>
      </c>
      <c r="F80" s="251">
        <f t="shared" si="3"/>
        <v>3.6752817617063168E-4</v>
      </c>
      <c r="H80" s="209"/>
    </row>
    <row r="81" spans="1:8" x14ac:dyDescent="0.25">
      <c r="A81" s="256" t="s">
        <v>277</v>
      </c>
      <c r="B81" s="193" t="s">
        <v>53</v>
      </c>
      <c r="C81" s="160">
        <v>1066854.5158812073</v>
      </c>
      <c r="D81" s="249">
        <v>1119606.8552367166</v>
      </c>
      <c r="E81" s="253">
        <f t="shared" si="2"/>
        <v>4.9446610170587917</v>
      </c>
      <c r="F81" s="251">
        <f t="shared" si="3"/>
        <v>0.42143236276019874</v>
      </c>
      <c r="H81" s="209"/>
    </row>
    <row r="82" spans="1:8" x14ac:dyDescent="0.25">
      <c r="A82" s="256" t="s">
        <v>278</v>
      </c>
      <c r="B82" s="193" t="s">
        <v>279</v>
      </c>
      <c r="C82" s="160">
        <v>1555.5331799926757</v>
      </c>
      <c r="D82" s="249">
        <v>78.522309997558594</v>
      </c>
      <c r="E82" s="253">
        <f t="shared" si="2"/>
        <v>-94.952064603473886</v>
      </c>
      <c r="F82" s="251">
        <f t="shared" si="3"/>
        <v>2.9556663106232362E-5</v>
      </c>
      <c r="H82" s="209"/>
    </row>
    <row r="83" spans="1:8" x14ac:dyDescent="0.25">
      <c r="A83" s="256" t="s">
        <v>280</v>
      </c>
      <c r="B83" s="193" t="s">
        <v>58</v>
      </c>
      <c r="C83" s="160">
        <v>151.08058401489257</v>
      </c>
      <c r="D83" s="249">
        <v>115.833702972412</v>
      </c>
      <c r="E83" s="253">
        <f t="shared" si="2"/>
        <v>-23.32985490644262</v>
      </c>
      <c r="F83" s="251">
        <f t="shared" si="3"/>
        <v>4.3601082739534989E-5</v>
      </c>
      <c r="H83" s="209"/>
    </row>
    <row r="84" spans="1:8" x14ac:dyDescent="0.25">
      <c r="A84" s="256" t="s">
        <v>344</v>
      </c>
      <c r="B84" s="193" t="s">
        <v>345</v>
      </c>
      <c r="C84" s="160">
        <v>5864.8893760070769</v>
      </c>
      <c r="D84" s="249">
        <v>2173.4339219970698</v>
      </c>
      <c r="E84" s="253">
        <f t="shared" si="2"/>
        <v>-62.941604135135741</v>
      </c>
      <c r="F84" s="251">
        <f t="shared" si="3"/>
        <v>8.181044879871978E-4</v>
      </c>
      <c r="H84" s="209"/>
    </row>
    <row r="85" spans="1:8" x14ac:dyDescent="0.25">
      <c r="A85" s="256" t="s">
        <v>346</v>
      </c>
      <c r="B85" s="193" t="s">
        <v>347</v>
      </c>
      <c r="C85" s="160">
        <v>580.8873024520874</v>
      </c>
      <c r="D85" s="249">
        <v>622.88855639648432</v>
      </c>
      <c r="E85" s="253">
        <f t="shared" si="2"/>
        <v>7.2305340066994006</v>
      </c>
      <c r="F85" s="251">
        <f t="shared" si="3"/>
        <v>2.3446211929718726E-4</v>
      </c>
      <c r="H85" s="209"/>
    </row>
    <row r="86" spans="1:8" ht="30" x14ac:dyDescent="0.25">
      <c r="A86" s="256" t="s">
        <v>281</v>
      </c>
      <c r="B86" s="193" t="s">
        <v>282</v>
      </c>
      <c r="C86" s="160">
        <v>827398.90594641468</v>
      </c>
      <c r="D86" s="249">
        <v>951563.20742178126</v>
      </c>
      <c r="E86" s="253">
        <f t="shared" si="2"/>
        <v>15.00658274781523</v>
      </c>
      <c r="F86" s="251">
        <f t="shared" si="3"/>
        <v>0.35817888122402353</v>
      </c>
      <c r="H86" s="209"/>
    </row>
    <row r="87" spans="1:8" x14ac:dyDescent="0.25">
      <c r="A87" s="256" t="s">
        <v>283</v>
      </c>
      <c r="B87" s="193" t="s">
        <v>284</v>
      </c>
      <c r="C87" s="160">
        <v>1801150.7769675693</v>
      </c>
      <c r="D87" s="249">
        <v>1813306.786379999</v>
      </c>
      <c r="E87" s="253">
        <f t="shared" si="2"/>
        <v>0.6749023772954672</v>
      </c>
      <c r="F87" s="251">
        <f t="shared" si="3"/>
        <v>0.68254866413054915</v>
      </c>
      <c r="H87" s="209"/>
    </row>
    <row r="88" spans="1:8" x14ac:dyDescent="0.25">
      <c r="A88" s="256" t="s">
        <v>285</v>
      </c>
      <c r="B88" s="193" t="s">
        <v>286</v>
      </c>
      <c r="C88" s="160">
        <v>26121173.093186289</v>
      </c>
      <c r="D88" s="249">
        <v>29631536.227606725</v>
      </c>
      <c r="E88" s="253">
        <f t="shared" si="2"/>
        <v>13.438765257200942</v>
      </c>
      <c r="F88" s="251">
        <f t="shared" si="3"/>
        <v>11.153636891562691</v>
      </c>
      <c r="H88" s="209"/>
    </row>
    <row r="89" spans="1:8" ht="45" x14ac:dyDescent="0.25">
      <c r="A89" s="256" t="s">
        <v>287</v>
      </c>
      <c r="B89" s="193" t="s">
        <v>288</v>
      </c>
      <c r="C89" s="160">
        <v>39443304.962463766</v>
      </c>
      <c r="D89" s="249">
        <v>51094506.902969919</v>
      </c>
      <c r="E89" s="253">
        <f t="shared" si="2"/>
        <v>29.539111774720766</v>
      </c>
      <c r="F89" s="251">
        <f t="shared" si="3"/>
        <v>19.232535659701046</v>
      </c>
      <c r="H89" s="209"/>
    </row>
    <row r="90" spans="1:8" ht="60" x14ac:dyDescent="0.25">
      <c r="A90" s="256" t="s">
        <v>348</v>
      </c>
      <c r="B90" s="193" t="s">
        <v>349</v>
      </c>
      <c r="C90" s="160">
        <v>870.749171875</v>
      </c>
      <c r="D90" s="249">
        <v>1696.9716000976559</v>
      </c>
      <c r="E90" s="253">
        <f t="shared" si="2"/>
        <v>94.886386907900942</v>
      </c>
      <c r="F90" s="251">
        <f t="shared" si="3"/>
        <v>6.3875881754484748E-4</v>
      </c>
      <c r="H90" s="209"/>
    </row>
    <row r="91" spans="1:8" ht="30" x14ac:dyDescent="0.25">
      <c r="A91" s="256" t="s">
        <v>289</v>
      </c>
      <c r="B91" s="193" t="s">
        <v>290</v>
      </c>
      <c r="C91" s="160">
        <v>23111667.264707051</v>
      </c>
      <c r="D91" s="249">
        <v>19826487.125216886</v>
      </c>
      <c r="E91" s="253">
        <f t="shared" si="2"/>
        <v>-14.214379697767797</v>
      </c>
      <c r="F91" s="251">
        <f t="shared" si="3"/>
        <v>7.4629083194102277</v>
      </c>
      <c r="H91" s="209"/>
    </row>
    <row r="92" spans="1:8" x14ac:dyDescent="0.25">
      <c r="A92" s="256" t="s">
        <v>291</v>
      </c>
      <c r="B92" s="193" t="s">
        <v>292</v>
      </c>
      <c r="C92" s="160">
        <v>251382.02417254599</v>
      </c>
      <c r="D92" s="249">
        <v>327437.08838307241</v>
      </c>
      <c r="E92" s="253">
        <f t="shared" si="2"/>
        <v>30.254774366174644</v>
      </c>
      <c r="F92" s="251">
        <f t="shared" si="3"/>
        <v>0.12325092970551946</v>
      </c>
      <c r="H92" s="209"/>
    </row>
    <row r="93" spans="1:8" x14ac:dyDescent="0.25">
      <c r="A93" s="256" t="s">
        <v>350</v>
      </c>
      <c r="B93" s="193" t="s">
        <v>351</v>
      </c>
      <c r="C93" s="160">
        <v>6472.6637363281197</v>
      </c>
      <c r="D93" s="249">
        <v>3615.7736385498051</v>
      </c>
      <c r="E93" s="253">
        <f t="shared" si="2"/>
        <v>-44.137780273427282</v>
      </c>
      <c r="F93" s="251">
        <f t="shared" si="3"/>
        <v>1.3610170575258851E-3</v>
      </c>
      <c r="H93" s="209"/>
    </row>
    <row r="94" spans="1:8" ht="30" x14ac:dyDescent="0.25">
      <c r="A94" s="256" t="s">
        <v>293</v>
      </c>
      <c r="B94" s="193" t="s">
        <v>294</v>
      </c>
      <c r="C94" s="160">
        <v>4662694.7820288492</v>
      </c>
      <c r="D94" s="249">
        <v>4685376.4154199008</v>
      </c>
      <c r="E94" s="253">
        <f t="shared" si="2"/>
        <v>0.48644902682610791</v>
      </c>
      <c r="F94" s="251">
        <f t="shared" si="3"/>
        <v>1.7636273339482544</v>
      </c>
      <c r="H94" s="209"/>
    </row>
    <row r="95" spans="1:8" x14ac:dyDescent="0.25">
      <c r="A95" s="256" t="s">
        <v>334</v>
      </c>
      <c r="B95" s="193" t="s">
        <v>335</v>
      </c>
      <c r="C95" s="160">
        <v>338593.77512128837</v>
      </c>
      <c r="D95" s="249">
        <v>352646.23910327628</v>
      </c>
      <c r="E95" s="253">
        <f t="shared" si="2"/>
        <v>4.1502428616575031</v>
      </c>
      <c r="F95" s="251">
        <f t="shared" si="3"/>
        <v>0.1327399319401005</v>
      </c>
      <c r="H95" s="209"/>
    </row>
    <row r="96" spans="1:8" x14ac:dyDescent="0.25">
      <c r="A96" s="256" t="s">
        <v>295</v>
      </c>
      <c r="B96" s="193" t="s">
        <v>296</v>
      </c>
      <c r="C96" s="160">
        <v>138126.11574520671</v>
      </c>
      <c r="D96" s="249">
        <v>144513.67149291249</v>
      </c>
      <c r="E96" s="253">
        <f t="shared" si="2"/>
        <v>4.6244373942206067</v>
      </c>
      <c r="F96" s="251">
        <f t="shared" si="3"/>
        <v>5.439653905614282E-2</v>
      </c>
      <c r="H96" s="209"/>
    </row>
    <row r="97" spans="1:8" x14ac:dyDescent="0.25">
      <c r="A97" s="256" t="s">
        <v>316</v>
      </c>
      <c r="B97" s="193" t="s">
        <v>317</v>
      </c>
      <c r="C97" s="160">
        <v>174049.71840408328</v>
      </c>
      <c r="D97" s="249">
        <v>319487.56988110347</v>
      </c>
      <c r="E97" s="253">
        <f t="shared" si="2"/>
        <v>83.561095536715413</v>
      </c>
      <c r="F97" s="251">
        <f t="shared" si="3"/>
        <v>0.12025864330657419</v>
      </c>
      <c r="H97" s="209"/>
    </row>
    <row r="98" spans="1:8" ht="60" x14ac:dyDescent="0.25">
      <c r="A98" s="256" t="s">
        <v>297</v>
      </c>
      <c r="B98" s="193" t="s">
        <v>298</v>
      </c>
      <c r="C98" s="160">
        <v>3005370.6028777775</v>
      </c>
      <c r="D98" s="249">
        <v>2866309.1562880189</v>
      </c>
      <c r="E98" s="253">
        <f t="shared" si="2"/>
        <v>-4.627098117503408</v>
      </c>
      <c r="F98" s="251">
        <f t="shared" si="3"/>
        <v>1.0789103643709432</v>
      </c>
      <c r="H98" s="209"/>
    </row>
    <row r="99" spans="1:8" x14ac:dyDescent="0.25">
      <c r="A99" s="256" t="s">
        <v>299</v>
      </c>
      <c r="B99" s="193" t="s">
        <v>300</v>
      </c>
      <c r="C99" s="160">
        <v>1967052.9133439716</v>
      </c>
      <c r="D99" s="249">
        <v>2027139.8740102125</v>
      </c>
      <c r="E99" s="253">
        <f t="shared" si="2"/>
        <v>3.0546692597147143</v>
      </c>
      <c r="F99" s="251">
        <f t="shared" si="3"/>
        <v>0.76303779559201779</v>
      </c>
      <c r="H99" s="209"/>
    </row>
    <row r="100" spans="1:8" x14ac:dyDescent="0.25">
      <c r="A100" s="256" t="s">
        <v>301</v>
      </c>
      <c r="B100" s="193" t="s">
        <v>302</v>
      </c>
      <c r="C100" s="160">
        <v>3808882.7566048172</v>
      </c>
      <c r="D100" s="249">
        <v>5127034.0332277855</v>
      </c>
      <c r="E100" s="253">
        <f t="shared" si="2"/>
        <v>34.607294601998973</v>
      </c>
      <c r="F100" s="251">
        <f t="shared" si="3"/>
        <v>1.9298721300865067</v>
      </c>
      <c r="H100" s="209"/>
    </row>
    <row r="101" spans="1:8" x14ac:dyDescent="0.25">
      <c r="A101" s="256" t="s">
        <v>303</v>
      </c>
      <c r="B101" s="193" t="s">
        <v>304</v>
      </c>
      <c r="C101" s="160">
        <v>1973.7083846893349</v>
      </c>
      <c r="D101" s="249">
        <v>1064.8242288780214</v>
      </c>
      <c r="E101" s="253">
        <f t="shared" si="2"/>
        <v>-46.049566534844175</v>
      </c>
      <c r="F101" s="251">
        <f t="shared" si="3"/>
        <v>4.0081157827985298E-4</v>
      </c>
      <c r="H101" s="209"/>
    </row>
    <row r="102" spans="1:8" s="164" customFormat="1" x14ac:dyDescent="0.25">
      <c r="A102" s="256" t="s">
        <v>336</v>
      </c>
      <c r="B102" s="193" t="s">
        <v>35</v>
      </c>
      <c r="C102" s="160">
        <f>SUM(C6:C101)</f>
        <v>219185251.7282452</v>
      </c>
      <c r="D102" s="249">
        <f>SUM(D6:D101)</f>
        <v>265667033.2348893</v>
      </c>
      <c r="E102" s="253">
        <f t="shared" si="2"/>
        <v>21.206619122473683</v>
      </c>
      <c r="F102" s="251">
        <f t="shared" si="3"/>
        <v>100</v>
      </c>
      <c r="G102"/>
      <c r="H102" s="209"/>
    </row>
    <row r="105" spans="1:8" x14ac:dyDescent="0.25">
      <c r="D105" s="198"/>
    </row>
  </sheetData>
  <mergeCells count="5">
    <mergeCell ref="A1:F1"/>
    <mergeCell ref="C4:D4"/>
    <mergeCell ref="E4:E5"/>
    <mergeCell ref="F4:F5"/>
    <mergeCell ref="A2:F2"/>
  </mergeCells>
  <conditionalFormatting sqref="A6:A101">
    <cfRule type="duplicateValues" dxfId="43" priority="7"/>
    <cfRule type="duplicateValues" dxfId="42" priority="20"/>
  </conditionalFormatting>
  <conditionalFormatting sqref="A6:A102">
    <cfRule type="duplicateValues" dxfId="41" priority="4"/>
  </conditionalFormatting>
  <conditionalFormatting sqref="A19">
    <cfRule type="duplicateValues" dxfId="40" priority="2"/>
    <cfRule type="duplicateValues" dxfId="39" priority="5"/>
    <cfRule type="duplicateValues" dxfId="38" priority="17"/>
  </conditionalFormatting>
  <conditionalFormatting sqref="A6:B101 B102">
    <cfRule type="duplicateValues" dxfId="37" priority="26"/>
  </conditionalFormatting>
  <conditionalFormatting sqref="A19:B19">
    <cfRule type="duplicateValues" dxfId="36" priority="25"/>
  </conditionalFormatting>
  <conditionalFormatting sqref="C1 C4:D4">
    <cfRule type="top10" dxfId="35" priority="40" rank="10"/>
  </conditionalFormatting>
  <conditionalFormatting sqref="C4:C5">
    <cfRule type="top10" dxfId="34" priority="12" rank="10"/>
    <cfRule type="top10" dxfId="33" priority="16" rank="10"/>
    <cfRule type="top10" dxfId="32" priority="24" rank="10"/>
  </conditionalFormatting>
  <conditionalFormatting sqref="C5">
    <cfRule type="top10" dxfId="31" priority="9" rank="10"/>
    <cfRule type="top10" dxfId="30" priority="13" rank="10"/>
    <cfRule type="top10" dxfId="29" priority="21" rank="10"/>
    <cfRule type="top10" dxfId="28" priority="39" rank="10"/>
  </conditionalFormatting>
  <conditionalFormatting sqref="C6:C101">
    <cfRule type="duplicateValues" dxfId="27" priority="3"/>
    <cfRule type="duplicateValues" dxfId="26" priority="6"/>
    <cfRule type="duplicateValues" dxfId="25" priority="19"/>
  </conditionalFormatting>
  <conditionalFormatting sqref="C4:D4">
    <cfRule type="top10" dxfId="24" priority="10" rank="10"/>
    <cfRule type="top10" dxfId="23" priority="11" rank="10"/>
    <cfRule type="top10" dxfId="22" priority="14" rank="10"/>
    <cfRule type="top10" dxfId="21" priority="15" rank="10"/>
    <cfRule type="top10" dxfId="20" priority="22" rank="10"/>
    <cfRule type="top10" dxfId="19" priority="23" rank="10"/>
    <cfRule type="top10" dxfId="18" priority="38" rank="10"/>
  </conditionalFormatting>
  <conditionalFormatting sqref="D6:D101">
    <cfRule type="duplicateValues" dxfId="17" priority="1"/>
    <cfRule type="duplicateValues" dxfId="16" priority="18"/>
  </conditionalFormatting>
  <conditionalFormatting sqref="D6:D102">
    <cfRule type="duplicateValues" dxfId="15" priority="8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2"/>
  <sheetViews>
    <sheetView workbookViewId="0">
      <selection activeCell="B3" sqref="B1:B1048576"/>
    </sheetView>
  </sheetViews>
  <sheetFormatPr defaultRowHeight="15" x14ac:dyDescent="0.25"/>
  <cols>
    <col min="1" max="1" width="8" bestFit="1" customWidth="1"/>
    <col min="2" max="2" width="50.85546875" style="157" customWidth="1"/>
    <col min="3" max="4" width="26.7109375" style="68" bestFit="1" customWidth="1"/>
    <col min="5" max="5" width="28.42578125" style="205" customWidth="1"/>
    <col min="6" max="6" width="19" customWidth="1"/>
    <col min="7" max="7" width="14.5703125" customWidth="1"/>
  </cols>
  <sheetData>
    <row r="1" spans="1:8" x14ac:dyDescent="0.25">
      <c r="A1" s="321" t="s">
        <v>108</v>
      </c>
      <c r="B1" s="322"/>
      <c r="C1" s="322"/>
      <c r="D1" s="322"/>
      <c r="E1" s="322"/>
      <c r="F1" s="323"/>
    </row>
    <row r="2" spans="1:8" x14ac:dyDescent="0.25">
      <c r="A2" s="321" t="s">
        <v>137</v>
      </c>
      <c r="B2" s="322"/>
      <c r="C2" s="322"/>
      <c r="D2" s="322"/>
      <c r="E2" s="322"/>
      <c r="F2" s="323"/>
    </row>
    <row r="3" spans="1:8" x14ac:dyDescent="0.25">
      <c r="A3" s="155"/>
      <c r="B3" s="236"/>
      <c r="C3" s="235" t="s">
        <v>121</v>
      </c>
      <c r="D3" s="256"/>
      <c r="E3" s="257"/>
      <c r="F3" s="155"/>
    </row>
    <row r="4" spans="1:8" ht="35.1" customHeight="1" x14ac:dyDescent="0.25">
      <c r="A4" s="154"/>
      <c r="B4" s="156"/>
      <c r="C4" s="324" t="s">
        <v>92</v>
      </c>
      <c r="D4" s="326"/>
      <c r="E4" s="315" t="s">
        <v>141</v>
      </c>
      <c r="F4" s="329" t="s">
        <v>138</v>
      </c>
    </row>
    <row r="5" spans="1:8" ht="30" x14ac:dyDescent="0.25">
      <c r="A5" s="154" t="s">
        <v>100</v>
      </c>
      <c r="B5" s="156" t="s">
        <v>101</v>
      </c>
      <c r="C5" s="193" t="s">
        <v>139</v>
      </c>
      <c r="D5" s="193" t="s">
        <v>140</v>
      </c>
      <c r="E5" s="328"/>
      <c r="F5" s="330"/>
    </row>
    <row r="6" spans="1:8" x14ac:dyDescent="0.25">
      <c r="A6" s="160" t="s">
        <v>165</v>
      </c>
      <c r="B6" s="193" t="s">
        <v>166</v>
      </c>
      <c r="C6" s="160">
        <v>420263.22172900412</v>
      </c>
      <c r="D6" s="160">
        <v>389763.67625689687</v>
      </c>
      <c r="E6" s="258">
        <f>D6/C6*100-100</f>
        <v>-7.2572482899239077</v>
      </c>
      <c r="F6" s="251">
        <f>D6/D$102*100</f>
        <v>0.13012856715119914</v>
      </c>
      <c r="H6" s="209"/>
    </row>
    <row r="7" spans="1:8" x14ac:dyDescent="0.25">
      <c r="A7" s="160" t="s">
        <v>318</v>
      </c>
      <c r="B7" s="193" t="s">
        <v>319</v>
      </c>
      <c r="C7" s="160">
        <v>10781.64978125</v>
      </c>
      <c r="D7" s="160">
        <v>7467.3816437530513</v>
      </c>
      <c r="E7" s="258">
        <f t="shared" ref="E7:E70" si="0">D7/C7*100-100</f>
        <v>-30.739897926017591</v>
      </c>
      <c r="F7" s="251">
        <f t="shared" ref="F7:F70" si="1">D7/D$102*100</f>
        <v>2.4930996213004754E-3</v>
      </c>
      <c r="H7" s="209"/>
    </row>
    <row r="8" spans="1:8" ht="30" x14ac:dyDescent="0.25">
      <c r="A8" s="160" t="s">
        <v>320</v>
      </c>
      <c r="B8" s="193" t="s">
        <v>321</v>
      </c>
      <c r="C8" s="160">
        <v>196843.8234221267</v>
      </c>
      <c r="D8" s="160">
        <v>243309.22823017873</v>
      </c>
      <c r="E8" s="258">
        <f t="shared" si="0"/>
        <v>23.605213514070059</v>
      </c>
      <c r="F8" s="251">
        <f t="shared" si="1"/>
        <v>8.1232508755866906E-2</v>
      </c>
      <c r="H8" s="209"/>
    </row>
    <row r="9" spans="1:8" ht="45" x14ac:dyDescent="0.25">
      <c r="A9" s="160" t="s">
        <v>167</v>
      </c>
      <c r="B9" s="193" t="s">
        <v>168</v>
      </c>
      <c r="C9" s="160">
        <v>103031.43133782959</v>
      </c>
      <c r="D9" s="160">
        <v>106374.07933474354</v>
      </c>
      <c r="E9" s="258">
        <f t="shared" si="0"/>
        <v>3.2442992914984785</v>
      </c>
      <c r="F9" s="251">
        <f t="shared" si="1"/>
        <v>3.5514614031746161E-2</v>
      </c>
      <c r="H9" s="209"/>
    </row>
    <row r="10" spans="1:8" ht="30" x14ac:dyDescent="0.25">
      <c r="A10" s="160" t="s">
        <v>169</v>
      </c>
      <c r="B10" s="193" t="s">
        <v>170</v>
      </c>
      <c r="C10" s="160">
        <v>4564.6270749511714</v>
      </c>
      <c r="D10" s="160">
        <v>3041.9836478881834</v>
      </c>
      <c r="E10" s="258">
        <f t="shared" si="0"/>
        <v>-33.357455101176598</v>
      </c>
      <c r="F10" s="251">
        <f t="shared" si="1"/>
        <v>1.015612786698367E-3</v>
      </c>
      <c r="H10" s="209"/>
    </row>
    <row r="11" spans="1:8" ht="30" x14ac:dyDescent="0.25">
      <c r="A11" s="160" t="s">
        <v>322</v>
      </c>
      <c r="B11" s="193" t="s">
        <v>323</v>
      </c>
      <c r="C11" s="160">
        <v>8522.9661665821059</v>
      </c>
      <c r="D11" s="160">
        <v>31790.980545669554</v>
      </c>
      <c r="E11" s="258">
        <f t="shared" si="0"/>
        <v>273.00371636249758</v>
      </c>
      <c r="F11" s="251">
        <f t="shared" si="1"/>
        <v>1.0613905293763052E-2</v>
      </c>
      <c r="H11" s="209"/>
    </row>
    <row r="12" spans="1:8" x14ac:dyDescent="0.25">
      <c r="A12" s="160" t="s">
        <v>171</v>
      </c>
      <c r="B12" s="193" t="s">
        <v>172</v>
      </c>
      <c r="C12" s="160">
        <v>9359976.3362347502</v>
      </c>
      <c r="D12" s="160">
        <v>6285121.2505635945</v>
      </c>
      <c r="E12" s="258">
        <f t="shared" si="0"/>
        <v>-32.851098926047939</v>
      </c>
      <c r="F12" s="251">
        <f t="shared" si="1"/>
        <v>2.0983838990894705</v>
      </c>
      <c r="H12" s="209"/>
    </row>
    <row r="13" spans="1:8" x14ac:dyDescent="0.25">
      <c r="A13" s="160" t="s">
        <v>173</v>
      </c>
      <c r="B13" s="193" t="s">
        <v>174</v>
      </c>
      <c r="C13" s="160">
        <v>1285971.6548862667</v>
      </c>
      <c r="D13" s="160">
        <v>2290789.4465307547</v>
      </c>
      <c r="E13" s="258">
        <f t="shared" si="0"/>
        <v>78.136853781069988</v>
      </c>
      <c r="F13" s="251">
        <f t="shared" si="1"/>
        <v>0.76481510843934308</v>
      </c>
      <c r="H13" s="209"/>
    </row>
    <row r="14" spans="1:8" x14ac:dyDescent="0.25">
      <c r="A14" s="160" t="s">
        <v>175</v>
      </c>
      <c r="B14" s="193" t="s">
        <v>176</v>
      </c>
      <c r="C14" s="160">
        <v>1529349.5425407533</v>
      </c>
      <c r="D14" s="160">
        <v>1282710.3672242279</v>
      </c>
      <c r="E14" s="258">
        <f t="shared" si="0"/>
        <v>-16.12706372584887</v>
      </c>
      <c r="F14" s="251">
        <f t="shared" si="1"/>
        <v>0.42825248304272595</v>
      </c>
      <c r="H14" s="209"/>
    </row>
    <row r="15" spans="1:8" x14ac:dyDescent="0.25">
      <c r="A15" s="160" t="s">
        <v>177</v>
      </c>
      <c r="B15" s="193" t="s">
        <v>41</v>
      </c>
      <c r="C15" s="160">
        <v>3595668.1377896881</v>
      </c>
      <c r="D15" s="160">
        <v>672572.88938735961</v>
      </c>
      <c r="E15" s="258">
        <f t="shared" si="0"/>
        <v>-81.294911999281439</v>
      </c>
      <c r="F15" s="251">
        <f t="shared" si="1"/>
        <v>0.22454875026125617</v>
      </c>
      <c r="H15" s="209"/>
    </row>
    <row r="16" spans="1:8" ht="30" x14ac:dyDescent="0.25">
      <c r="A16" s="160" t="s">
        <v>178</v>
      </c>
      <c r="B16" s="193" t="s">
        <v>179</v>
      </c>
      <c r="C16" s="160">
        <v>164976.69864173885</v>
      </c>
      <c r="D16" s="160">
        <v>196251.41999507902</v>
      </c>
      <c r="E16" s="258">
        <f t="shared" si="0"/>
        <v>18.957053699599086</v>
      </c>
      <c r="F16" s="251">
        <f t="shared" si="1"/>
        <v>6.5521539437953025E-2</v>
      </c>
      <c r="H16" s="209"/>
    </row>
    <row r="17" spans="1:8" ht="45" x14ac:dyDescent="0.25">
      <c r="A17" s="160" t="s">
        <v>180</v>
      </c>
      <c r="B17" s="193" t="s">
        <v>181</v>
      </c>
      <c r="C17" s="160">
        <v>14542223.423838194</v>
      </c>
      <c r="D17" s="160">
        <v>14210726.749296425</v>
      </c>
      <c r="E17" s="258">
        <f t="shared" si="0"/>
        <v>-2.2795460149399531</v>
      </c>
      <c r="F17" s="251">
        <f t="shared" si="1"/>
        <v>4.7444685657273062</v>
      </c>
      <c r="H17" s="209"/>
    </row>
    <row r="18" spans="1:8" ht="30" x14ac:dyDescent="0.25">
      <c r="A18" s="160" t="s">
        <v>182</v>
      </c>
      <c r="B18" s="193" t="s">
        <v>183</v>
      </c>
      <c r="C18" s="160">
        <v>62589.911304443347</v>
      </c>
      <c r="D18" s="160">
        <v>86123.582953521778</v>
      </c>
      <c r="E18" s="258">
        <f t="shared" si="0"/>
        <v>37.599784308062681</v>
      </c>
      <c r="F18" s="251">
        <f t="shared" si="1"/>
        <v>2.8753675958973917E-2</v>
      </c>
      <c r="H18" s="209"/>
    </row>
    <row r="19" spans="1:8" ht="30" x14ac:dyDescent="0.25">
      <c r="A19" s="160" t="s">
        <v>184</v>
      </c>
      <c r="B19" s="193" t="s">
        <v>185</v>
      </c>
      <c r="C19" s="160">
        <v>596.97409570312504</v>
      </c>
      <c r="D19" s="160">
        <v>1456.3951824951175</v>
      </c>
      <c r="E19" s="258">
        <f t="shared" si="0"/>
        <v>143.96287761527634</v>
      </c>
      <c r="F19" s="251">
        <f t="shared" si="1"/>
        <v>4.8623981619848365E-4</v>
      </c>
      <c r="H19" s="209"/>
    </row>
    <row r="20" spans="1:8" ht="45" x14ac:dyDescent="0.25">
      <c r="A20" s="160" t="s">
        <v>186</v>
      </c>
      <c r="B20" s="193" t="s">
        <v>187</v>
      </c>
      <c r="C20" s="160">
        <v>80019113.22297515</v>
      </c>
      <c r="D20" s="160">
        <v>102565702.29960832</v>
      </c>
      <c r="E20" s="258">
        <f t="shared" si="0"/>
        <v>28.176504548115361</v>
      </c>
      <c r="F20" s="251">
        <f t="shared" si="1"/>
        <v>34.243129086014491</v>
      </c>
      <c r="H20" s="209"/>
    </row>
    <row r="21" spans="1:8" ht="30" x14ac:dyDescent="0.25">
      <c r="A21" s="160" t="s">
        <v>324</v>
      </c>
      <c r="B21" s="193" t="s">
        <v>325</v>
      </c>
      <c r="C21" s="160">
        <v>93449.072259696943</v>
      </c>
      <c r="D21" s="160">
        <v>47100.084067554468</v>
      </c>
      <c r="E21" s="258">
        <f t="shared" si="0"/>
        <v>-49.598125557991267</v>
      </c>
      <c r="F21" s="251">
        <f t="shared" si="1"/>
        <v>1.572508375144779E-2</v>
      </c>
      <c r="H21" s="209"/>
    </row>
    <row r="22" spans="1:8" x14ac:dyDescent="0.25">
      <c r="A22" s="160" t="s">
        <v>188</v>
      </c>
      <c r="B22" s="193" t="s">
        <v>189</v>
      </c>
      <c r="C22" s="160">
        <v>157953.68374131579</v>
      </c>
      <c r="D22" s="160">
        <v>144493.03425471691</v>
      </c>
      <c r="E22" s="258">
        <f t="shared" si="0"/>
        <v>-8.5218965254673549</v>
      </c>
      <c r="F22" s="251">
        <f t="shared" si="1"/>
        <v>4.8241210395661475E-2</v>
      </c>
      <c r="H22" s="209"/>
    </row>
    <row r="23" spans="1:8" x14ac:dyDescent="0.25">
      <c r="A23" s="160" t="s">
        <v>306</v>
      </c>
      <c r="B23" s="193" t="s">
        <v>307</v>
      </c>
      <c r="C23" s="160">
        <v>421823.18748903001</v>
      </c>
      <c r="D23" s="160">
        <v>377253.95404697163</v>
      </c>
      <c r="E23" s="258">
        <f t="shared" si="0"/>
        <v>-10.565856682124064</v>
      </c>
      <c r="F23" s="251">
        <f t="shared" si="1"/>
        <v>0.12595200497826806</v>
      </c>
      <c r="H23" s="209"/>
    </row>
    <row r="24" spans="1:8" ht="30" x14ac:dyDescent="0.25">
      <c r="A24" s="160" t="s">
        <v>190</v>
      </c>
      <c r="B24" s="193" t="s">
        <v>191</v>
      </c>
      <c r="C24" s="160">
        <v>615731.28894026007</v>
      </c>
      <c r="D24" s="160">
        <v>733368.35926398449</v>
      </c>
      <c r="E24" s="258">
        <f t="shared" si="0"/>
        <v>19.105261083319405</v>
      </c>
      <c r="F24" s="251">
        <f t="shared" si="1"/>
        <v>0.24484624812022734</v>
      </c>
      <c r="H24" s="209"/>
    </row>
    <row r="25" spans="1:8" ht="30" x14ac:dyDescent="0.25">
      <c r="A25" s="160" t="s">
        <v>192</v>
      </c>
      <c r="B25" s="193" t="s">
        <v>193</v>
      </c>
      <c r="C25" s="160">
        <v>255564.10200695429</v>
      </c>
      <c r="D25" s="160">
        <v>232980.1091367722</v>
      </c>
      <c r="E25" s="258">
        <f t="shared" si="0"/>
        <v>-8.8369190715085466</v>
      </c>
      <c r="F25" s="251">
        <f t="shared" si="1"/>
        <v>7.7783974299122996E-2</v>
      </c>
      <c r="H25" s="209"/>
    </row>
    <row r="26" spans="1:8" x14ac:dyDescent="0.25">
      <c r="A26" s="160" t="s">
        <v>194</v>
      </c>
      <c r="B26" s="193" t="s">
        <v>195</v>
      </c>
      <c r="C26" s="160">
        <v>4128699.3954370823</v>
      </c>
      <c r="D26" s="160">
        <v>5069965.0425714478</v>
      </c>
      <c r="E26" s="258">
        <f t="shared" si="0"/>
        <v>22.79811526541809</v>
      </c>
      <c r="F26" s="251">
        <f t="shared" si="1"/>
        <v>1.6926854057627605</v>
      </c>
      <c r="H26" s="209"/>
    </row>
    <row r="27" spans="1:8" x14ac:dyDescent="0.25">
      <c r="A27" s="160" t="s">
        <v>196</v>
      </c>
      <c r="B27" s="193" t="s">
        <v>197</v>
      </c>
      <c r="C27" s="160">
        <v>2327745.8578102821</v>
      </c>
      <c r="D27" s="160">
        <v>1981997.5651586645</v>
      </c>
      <c r="E27" s="258">
        <f t="shared" si="0"/>
        <v>-14.853352288933479</v>
      </c>
      <c r="F27" s="251">
        <f t="shared" si="1"/>
        <v>0.66172021397209058</v>
      </c>
      <c r="H27" s="209"/>
    </row>
    <row r="28" spans="1:8" ht="30" x14ac:dyDescent="0.25">
      <c r="A28" s="160" t="s">
        <v>198</v>
      </c>
      <c r="B28" s="193" t="s">
        <v>199</v>
      </c>
      <c r="C28" s="160">
        <v>2166340.0492208856</v>
      </c>
      <c r="D28" s="160">
        <v>2581468.679325711</v>
      </c>
      <c r="E28" s="258">
        <f t="shared" si="0"/>
        <v>19.162671633851971</v>
      </c>
      <c r="F28" s="251">
        <f t="shared" si="1"/>
        <v>0.86186281803475007</v>
      </c>
      <c r="H28" s="209"/>
    </row>
    <row r="29" spans="1:8" x14ac:dyDescent="0.25">
      <c r="A29" s="160" t="s">
        <v>326</v>
      </c>
      <c r="B29" s="193" t="s">
        <v>327</v>
      </c>
      <c r="C29" s="160">
        <v>71582.952153015125</v>
      </c>
      <c r="D29" s="160">
        <v>124082.46863439941</v>
      </c>
      <c r="E29" s="258">
        <f t="shared" si="0"/>
        <v>73.340809371988115</v>
      </c>
      <c r="F29" s="251">
        <f t="shared" si="1"/>
        <v>4.1426830758173522E-2</v>
      </c>
      <c r="H29" s="209"/>
    </row>
    <row r="30" spans="1:8" ht="30" x14ac:dyDescent="0.25">
      <c r="A30" s="160" t="s">
        <v>200</v>
      </c>
      <c r="B30" s="193" t="s">
        <v>201</v>
      </c>
      <c r="C30" s="160">
        <v>1280014.5837300911</v>
      </c>
      <c r="D30" s="160">
        <v>1273938.8054914244</v>
      </c>
      <c r="E30" s="258">
        <f t="shared" si="0"/>
        <v>-0.47466476678424385</v>
      </c>
      <c r="F30" s="251">
        <f t="shared" si="1"/>
        <v>0.4253239629432396</v>
      </c>
      <c r="H30" s="209"/>
    </row>
    <row r="31" spans="1:8" x14ac:dyDescent="0.25">
      <c r="A31" s="160" t="s">
        <v>202</v>
      </c>
      <c r="B31" s="193" t="s">
        <v>203</v>
      </c>
      <c r="C31" s="160">
        <v>0</v>
      </c>
      <c r="D31" s="160">
        <v>1.717910018920896</v>
      </c>
      <c r="E31" s="258" t="s">
        <v>305</v>
      </c>
      <c r="F31" s="251">
        <f t="shared" si="1"/>
        <v>5.7355054581721015E-7</v>
      </c>
      <c r="H31" s="209"/>
    </row>
    <row r="32" spans="1:8" ht="30" x14ac:dyDescent="0.25">
      <c r="A32" s="160" t="s">
        <v>204</v>
      </c>
      <c r="B32" s="193" t="s">
        <v>205</v>
      </c>
      <c r="C32" s="160">
        <v>6086129.7953445446</v>
      </c>
      <c r="D32" s="160">
        <v>6486813.601930799</v>
      </c>
      <c r="E32" s="258">
        <f t="shared" si="0"/>
        <v>6.5835567110768665</v>
      </c>
      <c r="F32" s="251">
        <f t="shared" si="1"/>
        <v>2.1657219767185194</v>
      </c>
      <c r="H32" s="209"/>
    </row>
    <row r="33" spans="1:8" ht="45" x14ac:dyDescent="0.25">
      <c r="A33" s="160" t="s">
        <v>206</v>
      </c>
      <c r="B33" s="193" t="s">
        <v>207</v>
      </c>
      <c r="C33" s="160">
        <v>255062.08505261232</v>
      </c>
      <c r="D33" s="160">
        <v>172120.73107386776</v>
      </c>
      <c r="E33" s="258">
        <f t="shared" si="0"/>
        <v>-32.51810395952657</v>
      </c>
      <c r="F33" s="251">
        <f t="shared" si="1"/>
        <v>5.746513971429363E-2</v>
      </c>
      <c r="H33" s="209"/>
    </row>
    <row r="34" spans="1:8" x14ac:dyDescent="0.25">
      <c r="A34" s="160" t="s">
        <v>208</v>
      </c>
      <c r="B34" s="193" t="s">
        <v>209</v>
      </c>
      <c r="C34" s="160">
        <v>1055045.597421332</v>
      </c>
      <c r="D34" s="160">
        <v>1062150.0603092075</v>
      </c>
      <c r="E34" s="258">
        <f t="shared" si="0"/>
        <v>0.6733797008621849</v>
      </c>
      <c r="F34" s="251">
        <f t="shared" si="1"/>
        <v>0.35461504975260294</v>
      </c>
      <c r="H34" s="209"/>
    </row>
    <row r="35" spans="1:8" x14ac:dyDescent="0.25">
      <c r="A35" s="160" t="s">
        <v>210</v>
      </c>
      <c r="B35" s="193" t="s">
        <v>43</v>
      </c>
      <c r="C35" s="160">
        <v>3346777.1504083415</v>
      </c>
      <c r="D35" s="160">
        <v>4484946.5950980885</v>
      </c>
      <c r="E35" s="258">
        <f t="shared" si="0"/>
        <v>34.007924446086236</v>
      </c>
      <c r="F35" s="251">
        <f t="shared" si="1"/>
        <v>1.497368045618223</v>
      </c>
      <c r="H35" s="209"/>
    </row>
    <row r="36" spans="1:8" x14ac:dyDescent="0.25">
      <c r="A36" s="160" t="s">
        <v>337</v>
      </c>
      <c r="B36" s="193" t="s">
        <v>47</v>
      </c>
      <c r="C36" s="160">
        <v>10424359.859556887</v>
      </c>
      <c r="D36" s="160">
        <v>15630618.587841064</v>
      </c>
      <c r="E36" s="258">
        <f t="shared" si="0"/>
        <v>49.943198416266881</v>
      </c>
      <c r="F36" s="251">
        <f t="shared" si="1"/>
        <v>5.2185211820047472</v>
      </c>
      <c r="H36" s="209"/>
    </row>
    <row r="37" spans="1:8" ht="45" x14ac:dyDescent="0.25">
      <c r="A37" s="160" t="s">
        <v>211</v>
      </c>
      <c r="B37" s="193" t="s">
        <v>212</v>
      </c>
      <c r="C37" s="160">
        <v>697628.5137989081</v>
      </c>
      <c r="D37" s="160">
        <v>693114.35139754531</v>
      </c>
      <c r="E37" s="258">
        <f t="shared" si="0"/>
        <v>-0.64707251955357492</v>
      </c>
      <c r="F37" s="251">
        <f t="shared" si="1"/>
        <v>0.23140683166136705</v>
      </c>
      <c r="H37" s="209"/>
    </row>
    <row r="38" spans="1:8" ht="30" x14ac:dyDescent="0.25">
      <c r="A38" s="160" t="s">
        <v>213</v>
      </c>
      <c r="B38" s="193" t="s">
        <v>214</v>
      </c>
      <c r="C38" s="160">
        <v>1954181.5608421157</v>
      </c>
      <c r="D38" s="160">
        <v>2423363.3340388071</v>
      </c>
      <c r="E38" s="258">
        <f t="shared" si="0"/>
        <v>24.009118835125378</v>
      </c>
      <c r="F38" s="251">
        <f t="shared" si="1"/>
        <v>0.8090769293169674</v>
      </c>
      <c r="H38" s="209"/>
    </row>
    <row r="39" spans="1:8" ht="75" x14ac:dyDescent="0.25">
      <c r="A39" s="160" t="s">
        <v>215</v>
      </c>
      <c r="B39" s="193" t="s">
        <v>216</v>
      </c>
      <c r="C39" s="160">
        <v>924775.7992926616</v>
      </c>
      <c r="D39" s="160">
        <v>896838.38435091125</v>
      </c>
      <c r="E39" s="258">
        <f t="shared" si="0"/>
        <v>-3.0209933005512255</v>
      </c>
      <c r="F39" s="251">
        <f t="shared" si="1"/>
        <v>0.2994232172750228</v>
      </c>
      <c r="H39" s="209"/>
    </row>
    <row r="40" spans="1:8" ht="30" x14ac:dyDescent="0.25">
      <c r="A40" s="160" t="s">
        <v>217</v>
      </c>
      <c r="B40" s="193" t="s">
        <v>218</v>
      </c>
      <c r="C40" s="160">
        <v>99482.141977479972</v>
      </c>
      <c r="D40" s="160">
        <v>89316.642121082274</v>
      </c>
      <c r="E40" s="258">
        <f t="shared" si="0"/>
        <v>-10.218416747298107</v>
      </c>
      <c r="F40" s="251">
        <f t="shared" si="1"/>
        <v>2.9819727619544212E-2</v>
      </c>
      <c r="H40" s="209"/>
    </row>
    <row r="41" spans="1:8" ht="30" x14ac:dyDescent="0.25">
      <c r="A41" s="160" t="s">
        <v>338</v>
      </c>
      <c r="B41" s="193" t="s">
        <v>339</v>
      </c>
      <c r="C41" s="160">
        <v>4780.2195000000002</v>
      </c>
      <c r="D41" s="160">
        <v>0.93728002929687504</v>
      </c>
      <c r="E41" s="258">
        <f t="shared" si="0"/>
        <v>-99.980392531571056</v>
      </c>
      <c r="F41" s="251">
        <f t="shared" si="1"/>
        <v>3.1292527924394571E-7</v>
      </c>
      <c r="H41" s="209"/>
    </row>
    <row r="42" spans="1:8" x14ac:dyDescent="0.25">
      <c r="A42" s="160" t="s">
        <v>219</v>
      </c>
      <c r="B42" s="193" t="s">
        <v>220</v>
      </c>
      <c r="C42" s="160">
        <v>370444.77329605049</v>
      </c>
      <c r="D42" s="160">
        <v>315916.07570239221</v>
      </c>
      <c r="E42" s="258">
        <f t="shared" si="0"/>
        <v>-14.719791322330323</v>
      </c>
      <c r="F42" s="251">
        <f t="shared" si="1"/>
        <v>0.10547341575279648</v>
      </c>
      <c r="H42" s="209"/>
    </row>
    <row r="43" spans="1:8" x14ac:dyDescent="0.25">
      <c r="A43" s="160" t="s">
        <v>221</v>
      </c>
      <c r="B43" s="193" t="s">
        <v>222</v>
      </c>
      <c r="C43" s="160">
        <v>2115056.0055959783</v>
      </c>
      <c r="D43" s="160">
        <v>2574833.1029844228</v>
      </c>
      <c r="E43" s="258">
        <f t="shared" si="0"/>
        <v>21.73829421878068</v>
      </c>
      <c r="F43" s="251">
        <f t="shared" si="1"/>
        <v>0.85964742934125593</v>
      </c>
      <c r="H43" s="209"/>
    </row>
    <row r="44" spans="1:8" x14ac:dyDescent="0.25">
      <c r="A44" s="160" t="s">
        <v>223</v>
      </c>
      <c r="B44" s="193" t="s">
        <v>224</v>
      </c>
      <c r="C44" s="160">
        <v>8482606.8832470998</v>
      </c>
      <c r="D44" s="160">
        <v>8981465.7730311658</v>
      </c>
      <c r="E44" s="258">
        <f t="shared" si="0"/>
        <v>5.8809620279503605</v>
      </c>
      <c r="F44" s="251">
        <f t="shared" si="1"/>
        <v>2.998599775089744</v>
      </c>
      <c r="H44" s="209"/>
    </row>
    <row r="45" spans="1:8" x14ac:dyDescent="0.25">
      <c r="A45" s="160" t="s">
        <v>225</v>
      </c>
      <c r="B45" s="193" t="s">
        <v>54</v>
      </c>
      <c r="C45" s="160">
        <v>1249024.0351610286</v>
      </c>
      <c r="D45" s="160">
        <v>1023537.2058965511</v>
      </c>
      <c r="E45" s="258">
        <f t="shared" si="0"/>
        <v>-18.053041648266358</v>
      </c>
      <c r="F45" s="251">
        <f t="shared" si="1"/>
        <v>0.34172355748582478</v>
      </c>
      <c r="H45" s="209"/>
    </row>
    <row r="46" spans="1:8" x14ac:dyDescent="0.25">
      <c r="A46" s="160" t="s">
        <v>226</v>
      </c>
      <c r="B46" s="193" t="s">
        <v>227</v>
      </c>
      <c r="C46" s="160">
        <v>9368.115130737302</v>
      </c>
      <c r="D46" s="160">
        <v>12067.826993713375</v>
      </c>
      <c r="E46" s="258">
        <f t="shared" si="0"/>
        <v>28.81809014193442</v>
      </c>
      <c r="F46" s="251">
        <f t="shared" si="1"/>
        <v>4.0290286934933353E-3</v>
      </c>
      <c r="H46" s="209"/>
    </row>
    <row r="47" spans="1:8" ht="45" x14ac:dyDescent="0.25">
      <c r="A47" s="160" t="s">
        <v>228</v>
      </c>
      <c r="B47" s="193" t="s">
        <v>229</v>
      </c>
      <c r="C47" s="160">
        <v>55549.820414281901</v>
      </c>
      <c r="D47" s="160">
        <v>55542.923927699092</v>
      </c>
      <c r="E47" s="258">
        <f t="shared" si="0"/>
        <v>-1.2414957476693189E-2</v>
      </c>
      <c r="F47" s="251">
        <f t="shared" si="1"/>
        <v>1.8543855023923979E-2</v>
      </c>
      <c r="H47" s="209"/>
    </row>
    <row r="48" spans="1:8" x14ac:dyDescent="0.25">
      <c r="A48" s="160" t="s">
        <v>328</v>
      </c>
      <c r="B48" s="193" t="s">
        <v>329</v>
      </c>
      <c r="C48" s="160">
        <v>6.5474498901367202</v>
      </c>
      <c r="D48" s="160">
        <v>13.478460323333739</v>
      </c>
      <c r="E48" s="258">
        <f t="shared" si="0"/>
        <v>105.85816691225241</v>
      </c>
      <c r="F48" s="251">
        <f t="shared" si="1"/>
        <v>4.499990214900565E-6</v>
      </c>
      <c r="H48" s="209"/>
    </row>
    <row r="49" spans="1:8" x14ac:dyDescent="0.25">
      <c r="A49" s="160" t="s">
        <v>230</v>
      </c>
      <c r="B49" s="193" t="s">
        <v>231</v>
      </c>
      <c r="C49" s="160">
        <v>760638.13934953802</v>
      </c>
      <c r="D49" s="160">
        <v>707597.65803757694</v>
      </c>
      <c r="E49" s="258">
        <f t="shared" si="0"/>
        <v>-6.9731556397262437</v>
      </c>
      <c r="F49" s="251">
        <f t="shared" si="1"/>
        <v>0.23624230519440234</v>
      </c>
      <c r="H49" s="209"/>
    </row>
    <row r="50" spans="1:8" x14ac:dyDescent="0.25">
      <c r="A50" s="160" t="s">
        <v>340</v>
      </c>
      <c r="B50" s="193" t="s">
        <v>341</v>
      </c>
      <c r="C50" s="160">
        <v>0</v>
      </c>
      <c r="D50" s="160">
        <v>167.41151953125001</v>
      </c>
      <c r="E50" s="258" t="s">
        <v>305</v>
      </c>
      <c r="F50" s="251">
        <f t="shared" si="1"/>
        <v>5.589289738443415E-5</v>
      </c>
      <c r="H50" s="209"/>
    </row>
    <row r="51" spans="1:8" ht="30" x14ac:dyDescent="0.25">
      <c r="A51" s="160" t="s">
        <v>232</v>
      </c>
      <c r="B51" s="193" t="s">
        <v>233</v>
      </c>
      <c r="C51" s="160">
        <v>3565.6153320846556</v>
      </c>
      <c r="D51" s="160">
        <v>951.43608468627963</v>
      </c>
      <c r="E51" s="258">
        <f t="shared" si="0"/>
        <v>-73.316356474998173</v>
      </c>
      <c r="F51" s="251">
        <f t="shared" si="1"/>
        <v>3.1765149493963833E-4</v>
      </c>
      <c r="H51" s="209"/>
    </row>
    <row r="52" spans="1:8" ht="30" x14ac:dyDescent="0.25">
      <c r="A52" s="160" t="s">
        <v>342</v>
      </c>
      <c r="B52" s="193" t="s">
        <v>343</v>
      </c>
      <c r="C52" s="160">
        <v>320255.83550000004</v>
      </c>
      <c r="D52" s="160">
        <v>520610.43423999019</v>
      </c>
      <c r="E52" s="258">
        <f t="shared" si="0"/>
        <v>62.560795629902003</v>
      </c>
      <c r="F52" s="251">
        <f t="shared" si="1"/>
        <v>0.17381375940984631</v>
      </c>
      <c r="H52" s="209"/>
    </row>
    <row r="53" spans="1:8" ht="30" x14ac:dyDescent="0.25">
      <c r="A53" s="160" t="s">
        <v>234</v>
      </c>
      <c r="B53" s="193" t="s">
        <v>235</v>
      </c>
      <c r="C53" s="160">
        <v>1429469.5481986208</v>
      </c>
      <c r="D53" s="160">
        <v>1191607.2999280214</v>
      </c>
      <c r="E53" s="258">
        <f t="shared" si="0"/>
        <v>-16.639896146815232</v>
      </c>
      <c r="F53" s="251">
        <f t="shared" si="1"/>
        <v>0.39783633004410524</v>
      </c>
      <c r="H53" s="209"/>
    </row>
    <row r="54" spans="1:8" ht="45" x14ac:dyDescent="0.25">
      <c r="A54" s="160" t="s">
        <v>236</v>
      </c>
      <c r="B54" s="193" t="s">
        <v>237</v>
      </c>
      <c r="C54" s="160">
        <v>2452190.2080544392</v>
      </c>
      <c r="D54" s="160">
        <v>2068969.3940846329</v>
      </c>
      <c r="E54" s="258">
        <f t="shared" si="0"/>
        <v>-15.62769530320621</v>
      </c>
      <c r="F54" s="251">
        <f t="shared" si="1"/>
        <v>0.69075708982810546</v>
      </c>
      <c r="H54" s="209"/>
    </row>
    <row r="55" spans="1:8" x14ac:dyDescent="0.25">
      <c r="A55" s="160" t="s">
        <v>330</v>
      </c>
      <c r="B55" s="193" t="s">
        <v>331</v>
      </c>
      <c r="C55" s="160">
        <v>26.731749755859372</v>
      </c>
      <c r="D55" s="160">
        <v>2221.9537613677976</v>
      </c>
      <c r="E55" s="258">
        <f t="shared" si="0"/>
        <v>8212.0401083388278</v>
      </c>
      <c r="F55" s="251">
        <f t="shared" si="1"/>
        <v>7.4183326168248244E-4</v>
      </c>
      <c r="H55" s="209"/>
    </row>
    <row r="56" spans="1:8" ht="30" x14ac:dyDescent="0.25">
      <c r="A56" s="160" t="s">
        <v>238</v>
      </c>
      <c r="B56" s="193" t="s">
        <v>239</v>
      </c>
      <c r="C56" s="160">
        <v>880114.0908533294</v>
      </c>
      <c r="D56" s="160">
        <v>1216546.1457529976</v>
      </c>
      <c r="E56" s="258">
        <f t="shared" si="0"/>
        <v>38.225959383683403</v>
      </c>
      <c r="F56" s="251">
        <f t="shared" si="1"/>
        <v>0.40616254531581736</v>
      </c>
      <c r="H56" s="209"/>
    </row>
    <row r="57" spans="1:8" x14ac:dyDescent="0.25">
      <c r="A57" s="160" t="s">
        <v>240</v>
      </c>
      <c r="B57" s="193" t="s">
        <v>241</v>
      </c>
      <c r="C57" s="160">
        <v>32311.285338818539</v>
      </c>
      <c r="D57" s="160">
        <v>27745.560204067224</v>
      </c>
      <c r="E57" s="258">
        <f t="shared" si="0"/>
        <v>-14.13043488327618</v>
      </c>
      <c r="F57" s="251">
        <f t="shared" si="1"/>
        <v>9.2632798131319256E-3</v>
      </c>
      <c r="H57" s="209"/>
    </row>
    <row r="58" spans="1:8" ht="30" x14ac:dyDescent="0.25">
      <c r="A58" s="160" t="s">
        <v>242</v>
      </c>
      <c r="B58" s="193" t="s">
        <v>243</v>
      </c>
      <c r="C58" s="160">
        <v>1707638.9153909683</v>
      </c>
      <c r="D58" s="160">
        <v>1312612.1019475097</v>
      </c>
      <c r="E58" s="258">
        <f t="shared" si="0"/>
        <v>-23.132924055728509</v>
      </c>
      <c r="F58" s="251">
        <f t="shared" si="1"/>
        <v>0.43823563471104937</v>
      </c>
      <c r="H58" s="209"/>
    </row>
    <row r="59" spans="1:8" ht="30" x14ac:dyDescent="0.25">
      <c r="A59" s="160" t="s">
        <v>244</v>
      </c>
      <c r="B59" s="193" t="s">
        <v>245</v>
      </c>
      <c r="C59" s="160">
        <v>135744.85732244869</v>
      </c>
      <c r="D59" s="160">
        <v>99863.192976783743</v>
      </c>
      <c r="E59" s="258">
        <f t="shared" si="0"/>
        <v>-26.433166643235367</v>
      </c>
      <c r="F59" s="251">
        <f t="shared" si="1"/>
        <v>3.3340854997086493E-2</v>
      </c>
      <c r="H59" s="209"/>
    </row>
    <row r="60" spans="1:8" x14ac:dyDescent="0.25">
      <c r="A60" s="160" t="s">
        <v>246</v>
      </c>
      <c r="B60" s="193" t="s">
        <v>247</v>
      </c>
      <c r="C60" s="160">
        <v>2693872.6356237084</v>
      </c>
      <c r="D60" s="160">
        <v>2010504.0804959945</v>
      </c>
      <c r="E60" s="258">
        <f t="shared" si="0"/>
        <v>-25.367515378821707</v>
      </c>
      <c r="F60" s="251">
        <f t="shared" si="1"/>
        <v>0.67123755029995169</v>
      </c>
      <c r="H60" s="209"/>
    </row>
    <row r="61" spans="1:8" ht="30" x14ac:dyDescent="0.25">
      <c r="A61" s="160" t="s">
        <v>248</v>
      </c>
      <c r="B61" s="193" t="s">
        <v>249</v>
      </c>
      <c r="C61" s="160">
        <v>44965.648444160455</v>
      </c>
      <c r="D61" s="160">
        <v>48260.483883987385</v>
      </c>
      <c r="E61" s="258">
        <f t="shared" si="0"/>
        <v>7.3274500731787384</v>
      </c>
      <c r="F61" s="251">
        <f t="shared" si="1"/>
        <v>1.6112500985616639E-2</v>
      </c>
      <c r="H61" s="209"/>
    </row>
    <row r="62" spans="1:8" x14ac:dyDescent="0.25">
      <c r="A62" s="160" t="s">
        <v>250</v>
      </c>
      <c r="B62" s="193" t="s">
        <v>251</v>
      </c>
      <c r="C62" s="160">
        <v>58762.21643560793</v>
      </c>
      <c r="D62" s="160">
        <v>78185.662993016245</v>
      </c>
      <c r="E62" s="258">
        <f t="shared" si="0"/>
        <v>33.054312338086618</v>
      </c>
      <c r="F62" s="251">
        <f t="shared" si="1"/>
        <v>2.6103479920847824E-2</v>
      </c>
      <c r="H62" s="209"/>
    </row>
    <row r="63" spans="1:8" ht="30" x14ac:dyDescent="0.25">
      <c r="A63" s="160" t="s">
        <v>308</v>
      </c>
      <c r="B63" s="193" t="s">
        <v>309</v>
      </c>
      <c r="C63" s="160">
        <v>13184.647338962555</v>
      </c>
      <c r="D63" s="160">
        <v>18692.333907279968</v>
      </c>
      <c r="E63" s="258">
        <f t="shared" si="0"/>
        <v>41.773484164732992</v>
      </c>
      <c r="F63" s="251">
        <f t="shared" si="1"/>
        <v>6.2407216891676078E-3</v>
      </c>
      <c r="H63" s="209"/>
    </row>
    <row r="64" spans="1:8" ht="45" x14ac:dyDescent="0.25">
      <c r="A64" s="160" t="s">
        <v>310</v>
      </c>
      <c r="B64" s="193" t="s">
        <v>311</v>
      </c>
      <c r="C64" s="160">
        <v>70303.205868087767</v>
      </c>
      <c r="D64" s="160">
        <v>31639.163977455137</v>
      </c>
      <c r="E64" s="258">
        <f t="shared" si="0"/>
        <v>-54.996129142644293</v>
      </c>
      <c r="F64" s="251">
        <f t="shared" si="1"/>
        <v>1.0563219009496446E-2</v>
      </c>
      <c r="H64" s="209"/>
    </row>
    <row r="65" spans="1:8" x14ac:dyDescent="0.25">
      <c r="A65" s="160" t="s">
        <v>312</v>
      </c>
      <c r="B65" s="193" t="s">
        <v>313</v>
      </c>
      <c r="C65" s="160">
        <v>4463.2312511215232</v>
      </c>
      <c r="D65" s="160">
        <v>15665.50227319337</v>
      </c>
      <c r="E65" s="258">
        <f t="shared" si="0"/>
        <v>250.99015470589683</v>
      </c>
      <c r="F65" s="251">
        <f t="shared" si="1"/>
        <v>5.2301676341201487E-3</v>
      </c>
      <c r="H65" s="209"/>
    </row>
    <row r="66" spans="1:8" x14ac:dyDescent="0.25">
      <c r="A66" s="160" t="s">
        <v>252</v>
      </c>
      <c r="B66" s="193" t="s">
        <v>253</v>
      </c>
      <c r="C66" s="160">
        <v>210100.24357517445</v>
      </c>
      <c r="D66" s="160">
        <v>219478.35699278879</v>
      </c>
      <c r="E66" s="258">
        <f t="shared" si="0"/>
        <v>4.4636375751077253</v>
      </c>
      <c r="F66" s="251">
        <f t="shared" si="1"/>
        <v>7.3276207753506878E-2</v>
      </c>
      <c r="H66" s="209"/>
    </row>
    <row r="67" spans="1:8" ht="30" x14ac:dyDescent="0.25">
      <c r="A67" s="160" t="s">
        <v>254</v>
      </c>
      <c r="B67" s="193" t="s">
        <v>255</v>
      </c>
      <c r="C67" s="160">
        <v>371929.55721440347</v>
      </c>
      <c r="D67" s="160">
        <v>268481.93687550694</v>
      </c>
      <c r="E67" s="258">
        <f t="shared" si="0"/>
        <v>-27.81376697073388</v>
      </c>
      <c r="F67" s="251">
        <f t="shared" si="1"/>
        <v>8.9636802708523811E-2</v>
      </c>
      <c r="H67" s="209"/>
    </row>
    <row r="68" spans="1:8" ht="30" x14ac:dyDescent="0.25">
      <c r="A68" s="160" t="s">
        <v>256</v>
      </c>
      <c r="B68" s="193" t="s">
        <v>257</v>
      </c>
      <c r="C68" s="160">
        <v>113300.02673895747</v>
      </c>
      <c r="D68" s="160">
        <v>67852.011048150292</v>
      </c>
      <c r="E68" s="258">
        <f t="shared" si="0"/>
        <v>-40.112978786420861</v>
      </c>
      <c r="F68" s="251">
        <f t="shared" si="1"/>
        <v>2.2653432102286347E-2</v>
      </c>
      <c r="H68" s="209"/>
    </row>
    <row r="69" spans="1:8" x14ac:dyDescent="0.25">
      <c r="A69" s="160" t="s">
        <v>258</v>
      </c>
      <c r="B69" s="193" t="s">
        <v>259</v>
      </c>
      <c r="C69" s="160">
        <v>331804.37031055364</v>
      </c>
      <c r="D69" s="160">
        <v>284178.61372684484</v>
      </c>
      <c r="E69" s="258">
        <f t="shared" si="0"/>
        <v>-14.353565186357642</v>
      </c>
      <c r="F69" s="251">
        <f t="shared" si="1"/>
        <v>9.4877378452564429E-2</v>
      </c>
      <c r="H69" s="209"/>
    </row>
    <row r="70" spans="1:8" x14ac:dyDescent="0.25">
      <c r="A70" s="160" t="s">
        <v>260</v>
      </c>
      <c r="B70" s="193" t="s">
        <v>261</v>
      </c>
      <c r="C70" s="160">
        <v>65667.066120224918</v>
      </c>
      <c r="D70" s="160">
        <v>61425.0068805923</v>
      </c>
      <c r="E70" s="258">
        <f t="shared" si="0"/>
        <v>-6.4599493936064505</v>
      </c>
      <c r="F70" s="251">
        <f t="shared" si="1"/>
        <v>2.0507678420386369E-2</v>
      </c>
      <c r="H70" s="209"/>
    </row>
    <row r="71" spans="1:8" ht="30" x14ac:dyDescent="0.25">
      <c r="A71" s="160" t="s">
        <v>332</v>
      </c>
      <c r="B71" s="193" t="s">
        <v>333</v>
      </c>
      <c r="C71" s="160">
        <v>729.14824650573689</v>
      </c>
      <c r="D71" s="160">
        <v>2142.4033101387022</v>
      </c>
      <c r="E71" s="258">
        <f t="shared" ref="E71:E102" si="2">D71/C71*100-100</f>
        <v>193.82273363553179</v>
      </c>
      <c r="F71" s="251">
        <f t="shared" ref="F71:F102" si="3">D71/D$102*100</f>
        <v>7.1527412632618878E-4</v>
      </c>
      <c r="H71" s="209"/>
    </row>
    <row r="72" spans="1:8" ht="45" x14ac:dyDescent="0.25">
      <c r="A72" s="160" t="s">
        <v>262</v>
      </c>
      <c r="B72" s="193" t="s">
        <v>263</v>
      </c>
      <c r="C72" s="160">
        <v>3450.8594435482028</v>
      </c>
      <c r="D72" s="160">
        <v>31630.880052955577</v>
      </c>
      <c r="E72" s="258">
        <f t="shared" si="2"/>
        <v>816.60876284292931</v>
      </c>
      <c r="F72" s="251">
        <f t="shared" si="3"/>
        <v>1.0560453294548688E-2</v>
      </c>
      <c r="H72" s="209"/>
    </row>
    <row r="73" spans="1:8" ht="30" x14ac:dyDescent="0.25">
      <c r="A73" s="160" t="s">
        <v>264</v>
      </c>
      <c r="B73" s="193" t="s">
        <v>265</v>
      </c>
      <c r="C73" s="160">
        <v>116918.26936357118</v>
      </c>
      <c r="D73" s="160">
        <v>103432.88248406212</v>
      </c>
      <c r="E73" s="258">
        <f t="shared" si="2"/>
        <v>-11.534028815954031</v>
      </c>
      <c r="F73" s="251">
        <f t="shared" si="3"/>
        <v>3.4532650459449268E-2</v>
      </c>
      <c r="H73" s="209"/>
    </row>
    <row r="74" spans="1:8" x14ac:dyDescent="0.25">
      <c r="A74" s="160" t="s">
        <v>266</v>
      </c>
      <c r="B74" s="193" t="s">
        <v>267</v>
      </c>
      <c r="C74" s="160">
        <v>71365.368825742684</v>
      </c>
      <c r="D74" s="160">
        <v>67649.016769807829</v>
      </c>
      <c r="E74" s="258">
        <f t="shared" si="2"/>
        <v>-5.2075006646561377</v>
      </c>
      <c r="F74" s="251">
        <f t="shared" si="3"/>
        <v>2.2585659356415627E-2</v>
      </c>
      <c r="H74" s="209"/>
    </row>
    <row r="75" spans="1:8" x14ac:dyDescent="0.25">
      <c r="A75" s="160" t="s">
        <v>268</v>
      </c>
      <c r="B75" s="193" t="s">
        <v>269</v>
      </c>
      <c r="C75" s="160">
        <v>875322.27189501782</v>
      </c>
      <c r="D75" s="160">
        <v>1054146.6027561999</v>
      </c>
      <c r="E75" s="258">
        <f t="shared" si="2"/>
        <v>20.42954196447424</v>
      </c>
      <c r="F75" s="251">
        <f t="shared" si="3"/>
        <v>0.35194297298641941</v>
      </c>
      <c r="H75" s="209"/>
    </row>
    <row r="76" spans="1:8" ht="45" x14ac:dyDescent="0.25">
      <c r="A76" s="160" t="s">
        <v>270</v>
      </c>
      <c r="B76" s="193" t="s">
        <v>271</v>
      </c>
      <c r="C76" s="160">
        <v>21340103.151222687</v>
      </c>
      <c r="D76" s="160">
        <v>51605275.912524097</v>
      </c>
      <c r="E76" s="258">
        <f t="shared" si="2"/>
        <v>141.822991889181</v>
      </c>
      <c r="F76" s="251">
        <f t="shared" si="3"/>
        <v>17.229210983511251</v>
      </c>
      <c r="H76" s="209"/>
    </row>
    <row r="77" spans="1:8" x14ac:dyDescent="0.25">
      <c r="A77" s="160" t="s">
        <v>272</v>
      </c>
      <c r="B77" s="193" t="s">
        <v>273</v>
      </c>
      <c r="C77" s="160">
        <v>2120901.55798828</v>
      </c>
      <c r="D77" s="160">
        <v>3010729.2431895896</v>
      </c>
      <c r="E77" s="258">
        <f t="shared" si="2"/>
        <v>41.955162032382589</v>
      </c>
      <c r="F77" s="251">
        <f t="shared" si="3"/>
        <v>1.005178025461378</v>
      </c>
      <c r="H77" s="209"/>
    </row>
    <row r="78" spans="1:8" x14ac:dyDescent="0.25">
      <c r="A78" s="160" t="s">
        <v>274</v>
      </c>
      <c r="B78" s="193" t="s">
        <v>275</v>
      </c>
      <c r="C78" s="160">
        <v>730449.60300475603</v>
      </c>
      <c r="D78" s="160">
        <v>408551.14627469884</v>
      </c>
      <c r="E78" s="258">
        <f t="shared" si="2"/>
        <v>-44.068537433096708</v>
      </c>
      <c r="F78" s="251">
        <f t="shared" si="3"/>
        <v>0.13640105148655648</v>
      </c>
      <c r="H78" s="209"/>
    </row>
    <row r="79" spans="1:8" x14ac:dyDescent="0.25">
      <c r="A79" s="160" t="s">
        <v>276</v>
      </c>
      <c r="B79" s="193" t="s">
        <v>32</v>
      </c>
      <c r="C79" s="160">
        <v>2667166.8836607952</v>
      </c>
      <c r="D79" s="160">
        <v>2099845.642371255</v>
      </c>
      <c r="E79" s="258">
        <f t="shared" si="2"/>
        <v>-21.270556588152772</v>
      </c>
      <c r="F79" s="251">
        <f t="shared" si="3"/>
        <v>0.70106559776072919</v>
      </c>
      <c r="H79" s="209"/>
    </row>
    <row r="80" spans="1:8" x14ac:dyDescent="0.25">
      <c r="A80" s="160" t="s">
        <v>314</v>
      </c>
      <c r="B80" s="193" t="s">
        <v>315</v>
      </c>
      <c r="C80" s="160">
        <v>533.91674999999998</v>
      </c>
      <c r="D80" s="160">
        <v>2921.8878025207523</v>
      </c>
      <c r="E80" s="258">
        <f t="shared" si="2"/>
        <v>447.25531696107157</v>
      </c>
      <c r="F80" s="251">
        <f t="shared" si="3"/>
        <v>9.7551695111779504E-4</v>
      </c>
      <c r="H80" s="209"/>
    </row>
    <row r="81" spans="1:8" x14ac:dyDescent="0.25">
      <c r="A81" s="160" t="s">
        <v>277</v>
      </c>
      <c r="B81" s="193" t="s">
        <v>53</v>
      </c>
      <c r="C81" s="160">
        <v>1303928.2262047296</v>
      </c>
      <c r="D81" s="160">
        <v>1007674.373756977</v>
      </c>
      <c r="E81" s="258">
        <f t="shared" si="2"/>
        <v>-22.720104258348798</v>
      </c>
      <c r="F81" s="251">
        <f t="shared" si="3"/>
        <v>0.3364275082564393</v>
      </c>
      <c r="H81" s="209"/>
    </row>
    <row r="82" spans="1:8" x14ac:dyDescent="0.25">
      <c r="A82" s="160" t="s">
        <v>278</v>
      </c>
      <c r="B82" s="193" t="s">
        <v>279</v>
      </c>
      <c r="C82" s="160">
        <v>2290.9897500000002</v>
      </c>
      <c r="D82" s="160">
        <v>3849.2822644042999</v>
      </c>
      <c r="E82" s="258">
        <f t="shared" si="2"/>
        <v>68.018310182500784</v>
      </c>
      <c r="F82" s="251">
        <f t="shared" si="3"/>
        <v>1.2851417824202424E-3</v>
      </c>
      <c r="H82" s="209"/>
    </row>
    <row r="83" spans="1:8" x14ac:dyDescent="0.25">
      <c r="A83" s="160" t="s">
        <v>280</v>
      </c>
      <c r="B83" s="193" t="s">
        <v>58</v>
      </c>
      <c r="C83" s="160">
        <v>126493.00623632812</v>
      </c>
      <c r="D83" s="160">
        <v>152253.86022039794</v>
      </c>
      <c r="E83" s="258">
        <f t="shared" si="2"/>
        <v>20.36543738706041</v>
      </c>
      <c r="F83" s="251">
        <f t="shared" si="3"/>
        <v>5.0832280893873455E-2</v>
      </c>
      <c r="H83" s="209"/>
    </row>
    <row r="84" spans="1:8" x14ac:dyDescent="0.25">
      <c r="A84" s="160" t="s">
        <v>344</v>
      </c>
      <c r="B84" s="193" t="s">
        <v>345</v>
      </c>
      <c r="C84" s="160">
        <v>194161.36327026365</v>
      </c>
      <c r="D84" s="160">
        <v>139434.74400000001</v>
      </c>
      <c r="E84" s="258">
        <f t="shared" si="2"/>
        <v>-28.186153181303482</v>
      </c>
      <c r="F84" s="251">
        <f t="shared" si="3"/>
        <v>4.6552422796461643E-2</v>
      </c>
      <c r="H84" s="209"/>
    </row>
    <row r="85" spans="1:8" x14ac:dyDescent="0.25">
      <c r="A85" s="160" t="s">
        <v>346</v>
      </c>
      <c r="B85" s="193" t="s">
        <v>347</v>
      </c>
      <c r="C85" s="160">
        <v>216.92694146728516</v>
      </c>
      <c r="D85" s="160">
        <v>1909.1401105956993</v>
      </c>
      <c r="E85" s="258">
        <f t="shared" si="2"/>
        <v>780.08437203896938</v>
      </c>
      <c r="F85" s="251">
        <f t="shared" si="3"/>
        <v>6.3739563796333658E-4</v>
      </c>
      <c r="H85" s="209"/>
    </row>
    <row r="86" spans="1:8" ht="30" x14ac:dyDescent="0.25">
      <c r="A86" s="160" t="s">
        <v>281</v>
      </c>
      <c r="B86" s="193" t="s">
        <v>282</v>
      </c>
      <c r="C86" s="160">
        <v>1162653.7549414935</v>
      </c>
      <c r="D86" s="160">
        <v>1100318.3211320979</v>
      </c>
      <c r="E86" s="258">
        <f t="shared" si="2"/>
        <v>-5.3614787329812117</v>
      </c>
      <c r="F86" s="251">
        <f t="shared" si="3"/>
        <v>0.36735810764664417</v>
      </c>
      <c r="H86" s="209"/>
    </row>
    <row r="87" spans="1:8" x14ac:dyDescent="0.25">
      <c r="A87" s="160" t="s">
        <v>283</v>
      </c>
      <c r="B87" s="193" t="s">
        <v>284</v>
      </c>
      <c r="C87" s="160">
        <v>121207.97940819163</v>
      </c>
      <c r="D87" s="160">
        <v>116620.98874790961</v>
      </c>
      <c r="E87" s="258">
        <f t="shared" si="2"/>
        <v>-3.7843966071197599</v>
      </c>
      <c r="F87" s="251">
        <f t="shared" si="3"/>
        <v>3.8935701528839059E-2</v>
      </c>
      <c r="H87" s="209"/>
    </row>
    <row r="88" spans="1:8" ht="30" x14ac:dyDescent="0.25">
      <c r="A88" s="160" t="s">
        <v>285</v>
      </c>
      <c r="B88" s="193" t="s">
        <v>286</v>
      </c>
      <c r="C88" s="160">
        <v>11550099.962269625</v>
      </c>
      <c r="D88" s="160">
        <v>14775924.993763963</v>
      </c>
      <c r="E88" s="258">
        <f t="shared" si="2"/>
        <v>27.928979333789727</v>
      </c>
      <c r="F88" s="251">
        <f t="shared" si="3"/>
        <v>4.9331686478264327</v>
      </c>
      <c r="H88" s="209"/>
    </row>
    <row r="89" spans="1:8" ht="60" x14ac:dyDescent="0.25">
      <c r="A89" s="160" t="s">
        <v>287</v>
      </c>
      <c r="B89" s="193" t="s">
        <v>288</v>
      </c>
      <c r="C89" s="160">
        <v>6742397.5772677502</v>
      </c>
      <c r="D89" s="160">
        <v>7681687.2813662626</v>
      </c>
      <c r="E89" s="258">
        <f t="shared" si="2"/>
        <v>13.931093403114687</v>
      </c>
      <c r="F89" s="251">
        <f t="shared" si="3"/>
        <v>2.5646488375405503</v>
      </c>
      <c r="H89" s="209"/>
    </row>
    <row r="90" spans="1:8" ht="60" x14ac:dyDescent="0.25">
      <c r="A90" s="160" t="s">
        <v>348</v>
      </c>
      <c r="B90" s="193" t="s">
        <v>349</v>
      </c>
      <c r="C90" s="160">
        <v>3585.0587500000001</v>
      </c>
      <c r="D90" s="160">
        <v>9334.112887298581</v>
      </c>
      <c r="E90" s="258">
        <f t="shared" si="2"/>
        <v>160.36150418172588</v>
      </c>
      <c r="F90" s="251">
        <f t="shared" si="3"/>
        <v>3.1163364100946379E-3</v>
      </c>
      <c r="H90" s="209"/>
    </row>
    <row r="91" spans="1:8" ht="30" x14ac:dyDescent="0.25">
      <c r="A91" s="160" t="s">
        <v>289</v>
      </c>
      <c r="B91" s="193" t="s">
        <v>290</v>
      </c>
      <c r="C91" s="160">
        <v>2229502.5951203969</v>
      </c>
      <c r="D91" s="160">
        <v>3329886.8832268212</v>
      </c>
      <c r="E91" s="258">
        <f t="shared" si="2"/>
        <v>49.355595751033491</v>
      </c>
      <c r="F91" s="251">
        <f t="shared" si="3"/>
        <v>1.1117336870670258</v>
      </c>
      <c r="H91" s="209"/>
    </row>
    <row r="92" spans="1:8" x14ac:dyDescent="0.25">
      <c r="A92" s="160" t="s">
        <v>291</v>
      </c>
      <c r="B92" s="193" t="s">
        <v>292</v>
      </c>
      <c r="C92" s="160">
        <v>4985794.4781252472</v>
      </c>
      <c r="D92" s="160">
        <v>7565365.6876358362</v>
      </c>
      <c r="E92" s="258">
        <f t="shared" si="2"/>
        <v>51.738418437186681</v>
      </c>
      <c r="F92" s="251">
        <f t="shared" si="3"/>
        <v>2.5258130936193868</v>
      </c>
      <c r="H92" s="209"/>
    </row>
    <row r="93" spans="1:8" x14ac:dyDescent="0.25">
      <c r="A93" s="160" t="s">
        <v>350</v>
      </c>
      <c r="B93" s="193" t="s">
        <v>351</v>
      </c>
      <c r="C93" s="160">
        <v>5660.8681859436028</v>
      </c>
      <c r="D93" s="160">
        <v>14140.327302734375</v>
      </c>
      <c r="E93" s="258">
        <f t="shared" si="2"/>
        <v>149.79078894375181</v>
      </c>
      <c r="F93" s="251">
        <f t="shared" si="3"/>
        <v>4.720964633300009E-3</v>
      </c>
      <c r="H93" s="209"/>
    </row>
    <row r="94" spans="1:8" ht="45" x14ac:dyDescent="0.25">
      <c r="A94" s="160" t="s">
        <v>293</v>
      </c>
      <c r="B94" s="193" t="s">
        <v>294</v>
      </c>
      <c r="C94" s="160">
        <v>7391416.7842840441</v>
      </c>
      <c r="D94" s="160">
        <v>7660669.6695884233</v>
      </c>
      <c r="E94" s="258">
        <f t="shared" si="2"/>
        <v>3.6427777402145267</v>
      </c>
      <c r="F94" s="251">
        <f t="shared" si="3"/>
        <v>2.557631786254869</v>
      </c>
      <c r="H94" s="209"/>
    </row>
    <row r="95" spans="1:8" x14ac:dyDescent="0.25">
      <c r="A95" s="160" t="s">
        <v>334</v>
      </c>
      <c r="B95" s="193" t="s">
        <v>335</v>
      </c>
      <c r="C95" s="160">
        <v>592150.09694444493</v>
      </c>
      <c r="D95" s="160">
        <v>505771.51011302968</v>
      </c>
      <c r="E95" s="258">
        <f t="shared" si="2"/>
        <v>-14.58727901542828</v>
      </c>
      <c r="F95" s="251">
        <f t="shared" si="3"/>
        <v>0.16885955753744297</v>
      </c>
      <c r="H95" s="209"/>
    </row>
    <row r="96" spans="1:8" ht="30" x14ac:dyDescent="0.25">
      <c r="A96" s="160" t="s">
        <v>295</v>
      </c>
      <c r="B96" s="193" t="s">
        <v>296</v>
      </c>
      <c r="C96" s="160">
        <v>38112.223690872204</v>
      </c>
      <c r="D96" s="160">
        <v>22096.346167634954</v>
      </c>
      <c r="E96" s="258">
        <f t="shared" si="2"/>
        <v>-42.022941650274312</v>
      </c>
      <c r="F96" s="251">
        <f t="shared" si="3"/>
        <v>7.3772032675924531E-3</v>
      </c>
      <c r="H96" s="209"/>
    </row>
    <row r="97" spans="1:8" x14ac:dyDescent="0.25">
      <c r="A97" s="160" t="s">
        <v>316</v>
      </c>
      <c r="B97" s="193" t="s">
        <v>317</v>
      </c>
      <c r="C97" s="160">
        <v>924547.53161103826</v>
      </c>
      <c r="D97" s="160">
        <v>218376.90609533311</v>
      </c>
      <c r="E97" s="258">
        <f t="shared" si="2"/>
        <v>-76.380132050668294</v>
      </c>
      <c r="F97" s="251">
        <f t="shared" si="3"/>
        <v>7.2908471517924872E-2</v>
      </c>
      <c r="H97" s="209"/>
    </row>
    <row r="98" spans="1:8" ht="60" x14ac:dyDescent="0.25">
      <c r="A98" s="160" t="s">
        <v>297</v>
      </c>
      <c r="B98" s="193" t="s">
        <v>298</v>
      </c>
      <c r="C98" s="160">
        <v>235639.0043316345</v>
      </c>
      <c r="D98" s="160">
        <v>280353.06571482914</v>
      </c>
      <c r="E98" s="258">
        <f t="shared" si="2"/>
        <v>18.975662161712762</v>
      </c>
      <c r="F98" s="251">
        <f t="shared" si="3"/>
        <v>9.3600160713465511E-2</v>
      </c>
      <c r="H98" s="209"/>
    </row>
    <row r="99" spans="1:8" ht="30" x14ac:dyDescent="0.25">
      <c r="A99" s="160" t="s">
        <v>299</v>
      </c>
      <c r="B99" s="193" t="s">
        <v>300</v>
      </c>
      <c r="C99" s="160">
        <v>243060.0838833189</v>
      </c>
      <c r="D99" s="160">
        <v>226388.08262535278</v>
      </c>
      <c r="E99" s="258">
        <f t="shared" si="2"/>
        <v>-6.8592098676183753</v>
      </c>
      <c r="F99" s="251">
        <f t="shared" si="3"/>
        <v>7.5583125382693087E-2</v>
      </c>
      <c r="H99" s="209"/>
    </row>
    <row r="100" spans="1:8" x14ac:dyDescent="0.25">
      <c r="A100" s="160" t="s">
        <v>301</v>
      </c>
      <c r="B100" s="193" t="s">
        <v>302</v>
      </c>
      <c r="C100" s="160">
        <v>261735.19452219972</v>
      </c>
      <c r="D100" s="160">
        <v>225515.84829442741</v>
      </c>
      <c r="E100" s="258">
        <f t="shared" si="2"/>
        <v>-13.83816429192531</v>
      </c>
      <c r="F100" s="251">
        <f t="shared" si="3"/>
        <v>7.529191660512452E-2</v>
      </c>
      <c r="H100" s="209"/>
    </row>
    <row r="101" spans="1:8" x14ac:dyDescent="0.25">
      <c r="A101" s="160" t="s">
        <v>303</v>
      </c>
      <c r="B101" s="193" t="s">
        <v>304</v>
      </c>
      <c r="C101" s="160">
        <v>468.486953918457</v>
      </c>
      <c r="D101" s="160">
        <v>2327.8722353744511</v>
      </c>
      <c r="E101" s="258">
        <f t="shared" si="2"/>
        <v>396.8915816980533</v>
      </c>
      <c r="F101" s="251">
        <f t="shared" si="3"/>
        <v>7.7719576490415982E-4</v>
      </c>
      <c r="H101" s="209"/>
    </row>
    <row r="102" spans="1:8" x14ac:dyDescent="0.25">
      <c r="A102" s="160" t="s">
        <v>336</v>
      </c>
      <c r="B102" s="193" t="s">
        <v>35</v>
      </c>
      <c r="C102" s="160">
        <f>SUM(C6:C101)</f>
        <v>237696027.9972018</v>
      </c>
      <c r="D102" s="160">
        <f>SUM(D6:D101)</f>
        <v>299521991.81907707</v>
      </c>
      <c r="E102" s="258">
        <f t="shared" si="2"/>
        <v>26.010516180187551</v>
      </c>
      <c r="F102" s="251">
        <f t="shared" si="3"/>
        <v>100</v>
      </c>
      <c r="H102" s="209"/>
    </row>
  </sheetData>
  <mergeCells count="5">
    <mergeCell ref="A1:F1"/>
    <mergeCell ref="C4:D4"/>
    <mergeCell ref="E4:E5"/>
    <mergeCell ref="F4:F5"/>
    <mergeCell ref="A2:F2"/>
  </mergeCells>
  <conditionalFormatting sqref="C4:C5">
    <cfRule type="top10" dxfId="14" priority="4" rank="10"/>
    <cfRule type="top10" dxfId="13" priority="8" rank="10"/>
  </conditionalFormatting>
  <conditionalFormatting sqref="C5">
    <cfRule type="top10" dxfId="12" priority="1" rank="10"/>
    <cfRule type="top10" dxfId="11" priority="5" rank="10"/>
  </conditionalFormatting>
  <conditionalFormatting sqref="C4:D4">
    <cfRule type="top10" dxfId="10" priority="2" rank="10"/>
    <cfRule type="top10" dxfId="9" priority="3" rank="10"/>
    <cfRule type="top10" dxfId="8" priority="6" rank="10"/>
    <cfRule type="top10" dxfId="7" priority="7" rank="10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9"/>
  <sheetViews>
    <sheetView workbookViewId="0">
      <selection activeCell="B5" sqref="B5"/>
    </sheetView>
  </sheetViews>
  <sheetFormatPr defaultRowHeight="15" x14ac:dyDescent="0.25"/>
  <cols>
    <col min="2" max="2" width="27" style="215" bestFit="1" customWidth="1"/>
    <col min="3" max="4" width="23.28515625" bestFit="1" customWidth="1"/>
    <col min="5" max="5" width="23.42578125" style="204" customWidth="1"/>
    <col min="6" max="6" width="18.85546875" customWidth="1"/>
    <col min="7" max="7" width="11.5703125" bestFit="1" customWidth="1"/>
  </cols>
  <sheetData>
    <row r="1" spans="1:8" x14ac:dyDescent="0.25">
      <c r="A1" s="331" t="s">
        <v>115</v>
      </c>
      <c r="B1" s="331"/>
      <c r="C1" s="331"/>
      <c r="D1" s="331"/>
      <c r="E1" s="331"/>
      <c r="F1" s="331"/>
    </row>
    <row r="2" spans="1:8" x14ac:dyDescent="0.25">
      <c r="A2" s="319" t="s">
        <v>137</v>
      </c>
      <c r="B2" s="319"/>
      <c r="C2" s="319"/>
      <c r="D2" s="319"/>
      <c r="E2" s="319"/>
      <c r="F2" s="319"/>
    </row>
    <row r="3" spans="1:8" x14ac:dyDescent="0.25">
      <c r="A3" s="259"/>
      <c r="B3" s="213"/>
      <c r="C3" s="259"/>
      <c r="D3" s="236" t="s">
        <v>121</v>
      </c>
      <c r="E3" s="260"/>
      <c r="F3" s="259"/>
    </row>
    <row r="4" spans="1:8" ht="15" customHeight="1" x14ac:dyDescent="0.25">
      <c r="A4" s="163"/>
      <c r="B4" s="213"/>
      <c r="C4" s="313" t="s">
        <v>92</v>
      </c>
      <c r="D4" s="313"/>
      <c r="E4" s="314" t="s">
        <v>141</v>
      </c>
      <c r="F4" s="320" t="s">
        <v>138</v>
      </c>
    </row>
    <row r="5" spans="1:8" s="157" customFormat="1" ht="59.25" customHeight="1" x14ac:dyDescent="0.25">
      <c r="A5" s="168" t="s">
        <v>117</v>
      </c>
      <c r="B5" s="214" t="s">
        <v>116</v>
      </c>
      <c r="C5" s="193" t="s">
        <v>139</v>
      </c>
      <c r="D5" s="193" t="s">
        <v>140</v>
      </c>
      <c r="E5" s="314"/>
      <c r="F5" s="320"/>
    </row>
    <row r="6" spans="1:8" x14ac:dyDescent="0.25">
      <c r="A6" s="154">
        <v>1</v>
      </c>
      <c r="B6" s="160" t="s">
        <v>352</v>
      </c>
      <c r="C6" s="261">
        <v>50</v>
      </c>
      <c r="D6" s="160">
        <v>0</v>
      </c>
      <c r="E6" s="262">
        <f>D6/C6*100-100</f>
        <v>-100</v>
      </c>
      <c r="F6" s="251">
        <f>D6/D$27*100</f>
        <v>0</v>
      </c>
      <c r="H6" s="209"/>
    </row>
    <row r="7" spans="1:8" x14ac:dyDescent="0.25">
      <c r="A7" s="154">
        <v>2</v>
      </c>
      <c r="B7" s="160" t="s">
        <v>353</v>
      </c>
      <c r="C7" s="261">
        <v>11928441.996859999</v>
      </c>
      <c r="D7" s="160">
        <v>20950025.502190001</v>
      </c>
      <c r="E7" s="262">
        <f t="shared" ref="E7:E27" si="0">D7/C7*100-100</f>
        <v>75.630861999453174</v>
      </c>
      <c r="F7" s="251">
        <f t="shared" ref="F7:F27" si="1">D7/D$27*100</f>
        <v>10.962169919907838</v>
      </c>
      <c r="H7" s="209"/>
    </row>
    <row r="8" spans="1:8" x14ac:dyDescent="0.25">
      <c r="A8" s="154">
        <v>3</v>
      </c>
      <c r="B8" s="160" t="s">
        <v>354</v>
      </c>
      <c r="C8" s="261">
        <v>40239136.823129997</v>
      </c>
      <c r="D8" s="160">
        <v>54736320.467990004</v>
      </c>
      <c r="E8" s="262">
        <f t="shared" si="0"/>
        <v>36.027571139465465</v>
      </c>
      <c r="F8" s="251">
        <f t="shared" si="1"/>
        <v>28.640960160068158</v>
      </c>
      <c r="H8" s="209"/>
    </row>
    <row r="9" spans="1:8" x14ac:dyDescent="0.25">
      <c r="A9" s="154">
        <v>4</v>
      </c>
      <c r="B9" s="160" t="s">
        <v>355</v>
      </c>
      <c r="C9" s="261">
        <v>56546311.852259994</v>
      </c>
      <c r="D9" s="160">
        <v>66494681.233479999</v>
      </c>
      <c r="E9" s="262">
        <f t="shared" si="0"/>
        <v>17.593312552748557</v>
      </c>
      <c r="F9" s="251">
        <f t="shared" si="1"/>
        <v>34.793561199976423</v>
      </c>
      <c r="H9" s="209"/>
    </row>
    <row r="10" spans="1:8" x14ac:dyDescent="0.25">
      <c r="A10" s="154">
        <v>5</v>
      </c>
      <c r="B10" s="160" t="s">
        <v>356</v>
      </c>
      <c r="C10" s="261">
        <v>0</v>
      </c>
      <c r="D10" s="160">
        <v>97064.346839999998</v>
      </c>
      <c r="E10" s="262" t="s">
        <v>305</v>
      </c>
      <c r="F10" s="251">
        <f t="shared" si="1"/>
        <v>5.0789239522105629E-2</v>
      </c>
      <c r="H10" s="209"/>
    </row>
    <row r="11" spans="1:8" x14ac:dyDescent="0.25">
      <c r="A11" s="154">
        <v>6</v>
      </c>
      <c r="B11" s="160" t="s">
        <v>357</v>
      </c>
      <c r="C11" s="261">
        <v>2254.40994</v>
      </c>
      <c r="D11" s="160">
        <v>70039.792329999997</v>
      </c>
      <c r="E11" s="262">
        <f t="shared" si="0"/>
        <v>3006.7904327107426</v>
      </c>
      <c r="F11" s="251">
        <f t="shared" si="1"/>
        <v>3.6648552270079925E-2</v>
      </c>
      <c r="H11" s="209"/>
    </row>
    <row r="12" spans="1:8" x14ac:dyDescent="0.25">
      <c r="A12" s="154">
        <v>7</v>
      </c>
      <c r="B12" s="160" t="s">
        <v>358</v>
      </c>
      <c r="C12" s="261">
        <v>0</v>
      </c>
      <c r="D12" s="160">
        <v>2.8999999999999998E-3</v>
      </c>
      <c r="E12" s="262" t="s">
        <v>305</v>
      </c>
      <c r="F12" s="251">
        <f t="shared" si="1"/>
        <v>1.5174345618056427E-9</v>
      </c>
      <c r="H12" s="209"/>
    </row>
    <row r="13" spans="1:8" x14ac:dyDescent="0.25">
      <c r="A13" s="154">
        <v>8</v>
      </c>
      <c r="B13" s="160" t="s">
        <v>359</v>
      </c>
      <c r="C13" s="261">
        <v>1502382.4767799999</v>
      </c>
      <c r="D13" s="160">
        <v>2577621.5187200001</v>
      </c>
      <c r="E13" s="262">
        <f t="shared" si="0"/>
        <v>71.568928588978196</v>
      </c>
      <c r="F13" s="251">
        <f t="shared" si="1"/>
        <v>1.3487489585378205</v>
      </c>
      <c r="H13" s="209"/>
    </row>
    <row r="14" spans="1:8" x14ac:dyDescent="0.25">
      <c r="A14" s="154">
        <v>9</v>
      </c>
      <c r="B14" s="160" t="s">
        <v>360</v>
      </c>
      <c r="C14" s="261">
        <v>656173.946</v>
      </c>
      <c r="D14" s="160">
        <v>759968.86581999995</v>
      </c>
      <c r="E14" s="262">
        <f t="shared" si="0"/>
        <v>15.818201934521795</v>
      </c>
      <c r="F14" s="251">
        <f t="shared" si="1"/>
        <v>0.39765621479017343</v>
      </c>
      <c r="H14" s="209"/>
    </row>
    <row r="15" spans="1:8" x14ac:dyDescent="0.25">
      <c r="A15" s="154">
        <v>10</v>
      </c>
      <c r="B15" s="160" t="s">
        <v>361</v>
      </c>
      <c r="C15" s="261">
        <v>4818.4543999999996</v>
      </c>
      <c r="D15" s="160">
        <v>5349.4944800000003</v>
      </c>
      <c r="E15" s="262">
        <f t="shared" si="0"/>
        <v>11.020963070647724</v>
      </c>
      <c r="F15" s="251">
        <f t="shared" si="1"/>
        <v>2.7991406248760366E-3</v>
      </c>
      <c r="H15" s="209"/>
    </row>
    <row r="16" spans="1:8" x14ac:dyDescent="0.25">
      <c r="A16" s="154">
        <v>11</v>
      </c>
      <c r="B16" s="160" t="s">
        <v>362</v>
      </c>
      <c r="C16" s="261">
        <v>1844483.1065199999</v>
      </c>
      <c r="D16" s="160">
        <v>1142107.6014400001</v>
      </c>
      <c r="E16" s="262">
        <f t="shared" si="0"/>
        <v>-38.079801468346162</v>
      </c>
      <c r="F16" s="251">
        <f t="shared" si="1"/>
        <v>0.5976115681813795</v>
      </c>
      <c r="H16" s="209"/>
    </row>
    <row r="17" spans="1:8" x14ac:dyDescent="0.25">
      <c r="A17" s="154">
        <v>12</v>
      </c>
      <c r="B17" s="160" t="s">
        <v>363</v>
      </c>
      <c r="C17" s="261">
        <v>17904865.812849998</v>
      </c>
      <c r="D17" s="160">
        <v>17790099.189520001</v>
      </c>
      <c r="E17" s="262">
        <f t="shared" si="0"/>
        <v>-0.64098008066405043</v>
      </c>
      <c r="F17" s="251">
        <f t="shared" si="1"/>
        <v>9.3087280579752427</v>
      </c>
      <c r="H17" s="209"/>
    </row>
    <row r="18" spans="1:8" x14ac:dyDescent="0.25">
      <c r="A18" s="154">
        <v>13</v>
      </c>
      <c r="B18" s="160" t="s">
        <v>364</v>
      </c>
      <c r="C18" s="261">
        <v>0</v>
      </c>
      <c r="D18" s="160">
        <v>203039.95387999999</v>
      </c>
      <c r="E18" s="262" t="s">
        <v>305</v>
      </c>
      <c r="F18" s="251">
        <f t="shared" si="1"/>
        <v>0.10624132532583992</v>
      </c>
      <c r="H18" s="209"/>
    </row>
    <row r="19" spans="1:8" x14ac:dyDescent="0.25">
      <c r="A19" s="154">
        <v>14</v>
      </c>
      <c r="B19" s="160" t="s">
        <v>365</v>
      </c>
      <c r="C19" s="261">
        <v>1954474.0704399999</v>
      </c>
      <c r="D19" s="160">
        <v>1933327.5236500001</v>
      </c>
      <c r="E19" s="262">
        <f t="shared" si="0"/>
        <v>-1.0819558626960628</v>
      </c>
      <c r="F19" s="251">
        <f t="shared" si="1"/>
        <v>1.0116200012678025</v>
      </c>
      <c r="H19" s="209"/>
    </row>
    <row r="20" spans="1:8" x14ac:dyDescent="0.25">
      <c r="A20" s="154">
        <v>15</v>
      </c>
      <c r="B20" s="160" t="s">
        <v>366</v>
      </c>
      <c r="C20" s="261">
        <v>39217.33</v>
      </c>
      <c r="D20" s="160">
        <v>61982.148999999998</v>
      </c>
      <c r="E20" s="262">
        <f t="shared" si="0"/>
        <v>58.047855374141989</v>
      </c>
      <c r="F20" s="251">
        <f t="shared" si="1"/>
        <v>3.2432363830202433E-2</v>
      </c>
      <c r="H20" s="209"/>
    </row>
    <row r="21" spans="1:8" x14ac:dyDescent="0.25">
      <c r="A21" s="154">
        <v>16</v>
      </c>
      <c r="B21" s="160" t="s">
        <v>367</v>
      </c>
      <c r="C21" s="261">
        <v>1724657.2257000001</v>
      </c>
      <c r="D21" s="160">
        <v>300719.03794000001</v>
      </c>
      <c r="E21" s="262">
        <f t="shared" si="0"/>
        <v>-82.563547500405775</v>
      </c>
      <c r="F21" s="251">
        <f t="shared" si="1"/>
        <v>0.15735222812520636</v>
      </c>
      <c r="H21" s="209"/>
    </row>
    <row r="22" spans="1:8" x14ac:dyDescent="0.25">
      <c r="A22" s="154">
        <v>17</v>
      </c>
      <c r="B22" s="160" t="s">
        <v>368</v>
      </c>
      <c r="C22" s="261">
        <v>783676.25986999995</v>
      </c>
      <c r="D22" s="160">
        <v>188423.02338</v>
      </c>
      <c r="E22" s="262">
        <f t="shared" si="0"/>
        <v>-75.95652273411261</v>
      </c>
      <c r="F22" s="251">
        <f t="shared" si="1"/>
        <v>9.8592968247146445E-2</v>
      </c>
      <c r="H22" s="209"/>
    </row>
    <row r="23" spans="1:8" x14ac:dyDescent="0.25">
      <c r="A23" s="154">
        <v>18</v>
      </c>
      <c r="B23" s="160" t="s">
        <v>369</v>
      </c>
      <c r="C23" s="261">
        <v>780</v>
      </c>
      <c r="D23" s="160">
        <v>0</v>
      </c>
      <c r="E23" s="262">
        <f t="shared" si="0"/>
        <v>-100</v>
      </c>
      <c r="F23" s="251">
        <f t="shared" si="1"/>
        <v>0</v>
      </c>
      <c r="H23" s="209"/>
    </row>
    <row r="24" spans="1:8" x14ac:dyDescent="0.25">
      <c r="A24" s="154">
        <v>19</v>
      </c>
      <c r="B24" s="160" t="s">
        <v>370</v>
      </c>
      <c r="C24" s="261">
        <v>16</v>
      </c>
      <c r="D24" s="160">
        <v>0</v>
      </c>
      <c r="E24" s="262">
        <f t="shared" si="0"/>
        <v>-100</v>
      </c>
      <c r="F24" s="251">
        <f t="shared" si="1"/>
        <v>0</v>
      </c>
      <c r="H24" s="209"/>
    </row>
    <row r="25" spans="1:8" x14ac:dyDescent="0.25">
      <c r="A25" s="154">
        <v>20</v>
      </c>
      <c r="B25" s="160" t="s">
        <v>371</v>
      </c>
      <c r="C25" s="261">
        <v>23040662.06287</v>
      </c>
      <c r="D25" s="160">
        <v>23801245.02671</v>
      </c>
      <c r="E25" s="262">
        <f t="shared" si="0"/>
        <v>3.3010464793269847</v>
      </c>
      <c r="F25" s="251">
        <f t="shared" si="1"/>
        <v>12.454079937080838</v>
      </c>
      <c r="H25" s="209"/>
    </row>
    <row r="26" spans="1:8" x14ac:dyDescent="0.25">
      <c r="A26" s="154">
        <v>21</v>
      </c>
      <c r="B26" s="160" t="s">
        <v>372</v>
      </c>
      <c r="C26" s="261">
        <v>0</v>
      </c>
      <c r="D26" s="160">
        <v>15.6</v>
      </c>
      <c r="E26" s="262" t="s">
        <v>305</v>
      </c>
      <c r="F26" s="251">
        <f t="shared" si="1"/>
        <v>8.1627514359200109E-6</v>
      </c>
      <c r="H26" s="209"/>
    </row>
    <row r="27" spans="1:8" x14ac:dyDescent="0.25">
      <c r="A27" s="154"/>
      <c r="B27" s="160" t="s">
        <v>35</v>
      </c>
      <c r="C27" s="261">
        <v>158172401.82762</v>
      </c>
      <c r="D27" s="160">
        <v>191112030.33026999</v>
      </c>
      <c r="E27" s="262">
        <f t="shared" si="0"/>
        <v>20.825142769563797</v>
      </c>
      <c r="F27" s="251">
        <f t="shared" si="1"/>
        <v>100</v>
      </c>
      <c r="H27" s="209"/>
    </row>
    <row r="28" spans="1:8" x14ac:dyDescent="0.25">
      <c r="C28" s="198"/>
      <c r="D28" s="198"/>
    </row>
    <row r="29" spans="1:8" x14ac:dyDescent="0.25">
      <c r="B29" s="215" t="s">
        <v>380</v>
      </c>
      <c r="D29" s="211"/>
    </row>
  </sheetData>
  <mergeCells count="5">
    <mergeCell ref="A1:F1"/>
    <mergeCell ref="C4:D4"/>
    <mergeCell ref="E4:E5"/>
    <mergeCell ref="F4:F5"/>
    <mergeCell ref="A2:F2"/>
  </mergeCells>
  <conditionalFormatting sqref="C4:C5">
    <cfRule type="top10" dxfId="6" priority="12" rank="10"/>
  </conditionalFormatting>
  <conditionalFormatting sqref="C5">
    <cfRule type="top10" dxfId="5" priority="23" rank="10"/>
  </conditionalFormatting>
  <conditionalFormatting sqref="C4:D4">
    <cfRule type="top10" dxfId="4" priority="24" rank="10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8"/>
  <sheetViews>
    <sheetView workbookViewId="0">
      <selection sqref="A1:F1"/>
    </sheetView>
  </sheetViews>
  <sheetFormatPr defaultColWidth="9.140625" defaultRowHeight="67.5" customHeight="1" x14ac:dyDescent="0.25"/>
  <cols>
    <col min="1" max="1" width="9.140625" style="157"/>
    <col min="2" max="2" width="25.5703125" style="157" bestFit="1" customWidth="1"/>
    <col min="3" max="3" width="37.85546875" style="199" customWidth="1"/>
    <col min="4" max="4" width="29.7109375" style="199" customWidth="1"/>
    <col min="5" max="5" width="13.140625" style="212" customWidth="1"/>
    <col min="6" max="6" width="19.140625" style="157" customWidth="1"/>
    <col min="7" max="7" width="12.28515625" style="157" bestFit="1" customWidth="1"/>
    <col min="8" max="16384" width="9.140625" style="157"/>
  </cols>
  <sheetData>
    <row r="1" spans="1:8" ht="15" x14ac:dyDescent="0.25">
      <c r="A1" s="320" t="s">
        <v>114</v>
      </c>
      <c r="B1" s="320"/>
      <c r="C1" s="320"/>
      <c r="D1" s="320"/>
      <c r="E1" s="320"/>
      <c r="F1" s="320"/>
    </row>
    <row r="2" spans="1:8" ht="15" customHeight="1" x14ac:dyDescent="0.25">
      <c r="A2" s="319" t="s">
        <v>137</v>
      </c>
      <c r="B2" s="319"/>
      <c r="C2" s="319"/>
      <c r="D2" s="319"/>
      <c r="E2" s="319"/>
      <c r="F2" s="319"/>
    </row>
    <row r="3" spans="1:8" ht="15" x14ac:dyDescent="0.25">
      <c r="A3" s="236"/>
      <c r="B3" s="236"/>
      <c r="C3" s="235"/>
      <c r="D3" s="235" t="s">
        <v>121</v>
      </c>
      <c r="E3" s="266"/>
      <c r="F3" s="236"/>
    </row>
    <row r="4" spans="1:8" ht="15" customHeight="1" x14ac:dyDescent="0.25">
      <c r="A4" s="156"/>
      <c r="B4" s="156"/>
      <c r="C4" s="313" t="s">
        <v>92</v>
      </c>
      <c r="D4" s="313"/>
      <c r="E4" s="314" t="s">
        <v>141</v>
      </c>
      <c r="F4" s="320" t="s">
        <v>138</v>
      </c>
    </row>
    <row r="5" spans="1:8" ht="15" x14ac:dyDescent="0.25">
      <c r="A5" s="156" t="s">
        <v>117</v>
      </c>
      <c r="B5" s="156" t="s">
        <v>116</v>
      </c>
      <c r="C5" s="193" t="s">
        <v>139</v>
      </c>
      <c r="D5" s="193" t="s">
        <v>140</v>
      </c>
      <c r="E5" s="314"/>
      <c r="F5" s="320"/>
    </row>
    <row r="6" spans="1:8" ht="15" x14ac:dyDescent="0.25">
      <c r="A6" s="160">
        <v>1</v>
      </c>
      <c r="B6" s="160" t="s">
        <v>352</v>
      </c>
      <c r="C6" s="160">
        <v>348408.11616561102</v>
      </c>
      <c r="D6" s="160">
        <v>300005.86795932002</v>
      </c>
      <c r="E6" s="267">
        <f>D6/C6*100-100</f>
        <v>-13.892399734822376</v>
      </c>
      <c r="F6" s="268">
        <f>D6/D$34*100</f>
        <v>2.3269793623840011E-2</v>
      </c>
      <c r="H6" s="223"/>
    </row>
    <row r="7" spans="1:8" ht="15" x14ac:dyDescent="0.25">
      <c r="A7" s="160">
        <v>2</v>
      </c>
      <c r="B7" s="160" t="s">
        <v>353</v>
      </c>
      <c r="C7" s="160">
        <v>167088754.037563</v>
      </c>
      <c r="D7" s="160">
        <v>189665714.95641199</v>
      </c>
      <c r="E7" s="267">
        <f t="shared" ref="E7:E34" si="0">D7/C7*100-100</f>
        <v>13.511957192387399</v>
      </c>
      <c r="F7" s="268">
        <f t="shared" ref="F7:F34" si="1">D7/D$34*100</f>
        <v>14.71131906377321</v>
      </c>
      <c r="H7" s="223"/>
    </row>
    <row r="8" spans="1:8" ht="15" x14ac:dyDescent="0.25">
      <c r="A8" s="160">
        <v>3</v>
      </c>
      <c r="B8" s="160" t="s">
        <v>354</v>
      </c>
      <c r="C8" s="160">
        <v>131740616.95766</v>
      </c>
      <c r="D8" s="160">
        <v>155104061.29932699</v>
      </c>
      <c r="E8" s="267">
        <f t="shared" si="0"/>
        <v>17.734427605706244</v>
      </c>
      <c r="F8" s="268">
        <f t="shared" si="1"/>
        <v>12.030563006001509</v>
      </c>
      <c r="H8" s="223"/>
    </row>
    <row r="9" spans="1:8" ht="15" x14ac:dyDescent="0.25">
      <c r="A9" s="160">
        <v>4</v>
      </c>
      <c r="B9" s="160" t="s">
        <v>381</v>
      </c>
      <c r="C9" s="160">
        <v>536565590.71479702</v>
      </c>
      <c r="D9" s="160">
        <v>595459679.67491698</v>
      </c>
      <c r="E9" s="267">
        <f t="shared" si="0"/>
        <v>10.976121089252658</v>
      </c>
      <c r="F9" s="268">
        <f t="shared" si="1"/>
        <v>46.18650945598192</v>
      </c>
      <c r="H9" s="223"/>
    </row>
    <row r="10" spans="1:8" ht="15" x14ac:dyDescent="0.25">
      <c r="A10" s="160">
        <v>5</v>
      </c>
      <c r="B10" s="160" t="s">
        <v>356</v>
      </c>
      <c r="C10" s="160">
        <v>859748.43534049694</v>
      </c>
      <c r="D10" s="160">
        <v>7389540.0033614198</v>
      </c>
      <c r="E10" s="267">
        <f t="shared" si="0"/>
        <v>759.50025607605176</v>
      </c>
      <c r="F10" s="268">
        <f t="shared" si="1"/>
        <v>0.57316569180122379</v>
      </c>
      <c r="H10" s="223"/>
    </row>
    <row r="11" spans="1:8" ht="15" x14ac:dyDescent="0.25">
      <c r="A11" s="160">
        <v>6</v>
      </c>
      <c r="B11" s="160" t="s">
        <v>357</v>
      </c>
      <c r="C11" s="160">
        <v>770877.35988992103</v>
      </c>
      <c r="D11" s="160">
        <v>999904.99969762797</v>
      </c>
      <c r="E11" s="267">
        <f t="shared" si="0"/>
        <v>29.709996910586568</v>
      </c>
      <c r="F11" s="268">
        <f t="shared" si="1"/>
        <v>7.7557092948477374E-2</v>
      </c>
      <c r="H11" s="223"/>
    </row>
    <row r="12" spans="1:8" ht="15" x14ac:dyDescent="0.25">
      <c r="A12" s="160">
        <v>7</v>
      </c>
      <c r="B12" s="160" t="s">
        <v>358</v>
      </c>
      <c r="C12" s="160">
        <v>68647.503300781202</v>
      </c>
      <c r="D12" s="160">
        <v>4604.5855781250002</v>
      </c>
      <c r="E12" s="267">
        <f t="shared" si="0"/>
        <v>-93.292420908667481</v>
      </c>
      <c r="F12" s="268">
        <f t="shared" si="1"/>
        <v>3.5715220123896962E-4</v>
      </c>
      <c r="H12" s="223"/>
    </row>
    <row r="13" spans="1:8" ht="15" x14ac:dyDescent="0.25">
      <c r="A13" s="160">
        <v>8</v>
      </c>
      <c r="B13" s="160" t="s">
        <v>359</v>
      </c>
      <c r="C13" s="160">
        <v>7503623.1319436198</v>
      </c>
      <c r="D13" s="160">
        <v>5457223.7026452702</v>
      </c>
      <c r="E13" s="267">
        <f t="shared" si="0"/>
        <v>-27.272150977127808</v>
      </c>
      <c r="F13" s="268">
        <f t="shared" si="1"/>
        <v>0.4232866183034219</v>
      </c>
      <c r="H13" s="223"/>
    </row>
    <row r="14" spans="1:8" ht="15" x14ac:dyDescent="0.25">
      <c r="A14" s="160">
        <v>9</v>
      </c>
      <c r="B14" s="160" t="s">
        <v>373</v>
      </c>
      <c r="C14" s="160">
        <v>1022364.9887797399</v>
      </c>
      <c r="D14" s="160">
        <v>726853.18543202698</v>
      </c>
      <c r="E14" s="267">
        <f t="shared" si="0"/>
        <v>-28.904726451991053</v>
      </c>
      <c r="F14" s="268">
        <f t="shared" si="1"/>
        <v>5.6377975987214488E-2</v>
      </c>
      <c r="H14" s="223"/>
    </row>
    <row r="15" spans="1:8" ht="15" x14ac:dyDescent="0.25">
      <c r="A15" s="160">
        <v>10</v>
      </c>
      <c r="B15" s="160" t="s">
        <v>360</v>
      </c>
      <c r="C15" s="160">
        <v>15364922.159046801</v>
      </c>
      <c r="D15" s="160">
        <v>16621336.4547504</v>
      </c>
      <c r="E15" s="267">
        <f t="shared" si="0"/>
        <v>8.1771601749627223</v>
      </c>
      <c r="F15" s="268">
        <f t="shared" si="1"/>
        <v>1.2892250131150635</v>
      </c>
      <c r="H15" s="223"/>
    </row>
    <row r="16" spans="1:8" ht="15" x14ac:dyDescent="0.25">
      <c r="A16" s="160">
        <v>11</v>
      </c>
      <c r="B16" s="160" t="s">
        <v>361</v>
      </c>
      <c r="C16" s="160">
        <v>1263028.6865116199</v>
      </c>
      <c r="D16" s="160">
        <v>1235038.1627810199</v>
      </c>
      <c r="E16" s="267">
        <f t="shared" si="0"/>
        <v>-2.2161431509451717</v>
      </c>
      <c r="F16" s="268">
        <f t="shared" si="1"/>
        <v>9.5795070146353939E-2</v>
      </c>
      <c r="H16" s="223"/>
    </row>
    <row r="17" spans="1:8" ht="15" x14ac:dyDescent="0.25">
      <c r="A17" s="160">
        <v>12</v>
      </c>
      <c r="B17" s="160" t="s">
        <v>362</v>
      </c>
      <c r="C17" s="160">
        <v>15581224.136577601</v>
      </c>
      <c r="D17" s="160">
        <v>17154449.057387099</v>
      </c>
      <c r="E17" s="267">
        <f t="shared" si="0"/>
        <v>10.096927603501229</v>
      </c>
      <c r="F17" s="268">
        <f t="shared" si="1"/>
        <v>1.3305756051085054</v>
      </c>
      <c r="H17" s="223"/>
    </row>
    <row r="18" spans="1:8" ht="15" x14ac:dyDescent="0.25">
      <c r="A18" s="160">
        <v>13</v>
      </c>
      <c r="B18" s="160" t="s">
        <v>374</v>
      </c>
      <c r="C18" s="160">
        <v>362547.00318296201</v>
      </c>
      <c r="D18" s="160">
        <v>474496.72468910401</v>
      </c>
      <c r="E18" s="267">
        <f t="shared" si="0"/>
        <v>30.878677943352272</v>
      </c>
      <c r="F18" s="268">
        <f t="shared" si="1"/>
        <v>3.6804082979472491E-2</v>
      </c>
      <c r="H18" s="223"/>
    </row>
    <row r="19" spans="1:8" ht="15" x14ac:dyDescent="0.25">
      <c r="A19" s="160">
        <v>14</v>
      </c>
      <c r="B19" s="160" t="s">
        <v>363</v>
      </c>
      <c r="C19" s="160">
        <v>30867008.107760198</v>
      </c>
      <c r="D19" s="160">
        <v>34648340.747767597</v>
      </c>
      <c r="E19" s="267">
        <f t="shared" si="0"/>
        <v>12.250402199028628</v>
      </c>
      <c r="F19" s="268">
        <f t="shared" si="1"/>
        <v>2.6874798952877987</v>
      </c>
      <c r="H19" s="223"/>
    </row>
    <row r="20" spans="1:8" ht="15" x14ac:dyDescent="0.25">
      <c r="A20" s="160">
        <v>15</v>
      </c>
      <c r="B20" s="154" t="s">
        <v>364</v>
      </c>
      <c r="C20" s="160">
        <v>0</v>
      </c>
      <c r="D20" s="160">
        <v>12170838.7488217</v>
      </c>
      <c r="E20" s="267" t="s">
        <v>305</v>
      </c>
      <c r="F20" s="268">
        <f t="shared" si="1"/>
        <v>0.94402455472143965</v>
      </c>
      <c r="H20" s="223"/>
    </row>
    <row r="21" spans="1:8" ht="15" x14ac:dyDescent="0.25">
      <c r="A21" s="160">
        <v>16</v>
      </c>
      <c r="B21" s="160" t="s">
        <v>365</v>
      </c>
      <c r="C21" s="160">
        <v>49421945.771218397</v>
      </c>
      <c r="D21" s="160">
        <v>51047168.953879602</v>
      </c>
      <c r="E21" s="267">
        <f t="shared" si="0"/>
        <v>3.2884645824844796</v>
      </c>
      <c r="F21" s="268">
        <f t="shared" si="1"/>
        <v>3.9594461758966046</v>
      </c>
      <c r="H21" s="223"/>
    </row>
    <row r="22" spans="1:8" ht="15" x14ac:dyDescent="0.25">
      <c r="A22" s="160">
        <v>17</v>
      </c>
      <c r="B22" s="160" t="s">
        <v>366</v>
      </c>
      <c r="C22" s="160">
        <v>701.09508825683599</v>
      </c>
      <c r="D22" s="160">
        <v>731.96758081054702</v>
      </c>
      <c r="E22" s="267">
        <f t="shared" si="0"/>
        <v>4.4034672430055934</v>
      </c>
      <c r="F22" s="268">
        <f t="shared" si="1"/>
        <v>5.6774671311137344E-5</v>
      </c>
      <c r="H22" s="223"/>
    </row>
    <row r="23" spans="1:8" ht="15" x14ac:dyDescent="0.25">
      <c r="A23" s="160">
        <v>18</v>
      </c>
      <c r="B23" s="160" t="s">
        <v>375</v>
      </c>
      <c r="C23" s="160">
        <v>132714.633271973</v>
      </c>
      <c r="D23" s="160">
        <v>209272.33945551299</v>
      </c>
      <c r="E23" s="267">
        <f t="shared" si="0"/>
        <v>57.685956925827298</v>
      </c>
      <c r="F23" s="268">
        <f t="shared" si="1"/>
        <v>1.6232096336756652E-2</v>
      </c>
      <c r="H23" s="223"/>
    </row>
    <row r="24" spans="1:8" ht="15" x14ac:dyDescent="0.25">
      <c r="A24" s="160">
        <v>19</v>
      </c>
      <c r="B24" s="160" t="s">
        <v>367</v>
      </c>
      <c r="C24" s="160">
        <v>54110231.669746399</v>
      </c>
      <c r="D24" s="160">
        <v>16493007.697027599</v>
      </c>
      <c r="E24" s="267">
        <f t="shared" si="0"/>
        <v>-69.519613596019752</v>
      </c>
      <c r="F24" s="268">
        <f t="shared" si="1"/>
        <v>1.2792712621150388</v>
      </c>
      <c r="H24" s="223"/>
    </row>
    <row r="25" spans="1:8" ht="15" x14ac:dyDescent="0.25">
      <c r="A25" s="160">
        <v>20</v>
      </c>
      <c r="B25" s="160" t="s">
        <v>368</v>
      </c>
      <c r="C25" s="160">
        <v>2573961.7654202702</v>
      </c>
      <c r="D25" s="160">
        <v>2926377.0160741601</v>
      </c>
      <c r="E25" s="267">
        <f t="shared" si="0"/>
        <v>13.691549555568045</v>
      </c>
      <c r="F25" s="268">
        <f t="shared" si="1"/>
        <v>0.22698285767806417</v>
      </c>
      <c r="H25" s="223"/>
    </row>
    <row r="26" spans="1:8" ht="15" x14ac:dyDescent="0.25">
      <c r="A26" s="160">
        <v>21</v>
      </c>
      <c r="B26" s="160" t="s">
        <v>369</v>
      </c>
      <c r="C26" s="160">
        <v>342138.60507622297</v>
      </c>
      <c r="D26" s="160">
        <v>473584.54126448499</v>
      </c>
      <c r="E26" s="267">
        <f t="shared" si="0"/>
        <v>38.418913924950971</v>
      </c>
      <c r="F26" s="268">
        <f t="shared" si="1"/>
        <v>3.6733329963265324E-2</v>
      </c>
      <c r="H26" s="223"/>
    </row>
    <row r="27" spans="1:8" ht="15" x14ac:dyDescent="0.25">
      <c r="A27" s="160">
        <v>22</v>
      </c>
      <c r="B27" s="160" t="s">
        <v>370</v>
      </c>
      <c r="C27" s="160">
        <v>267171.23148031801</v>
      </c>
      <c r="D27" s="160">
        <v>263822.34258570499</v>
      </c>
      <c r="E27" s="267">
        <f t="shared" si="0"/>
        <v>-1.2534616380879839</v>
      </c>
      <c r="F27" s="268">
        <f t="shared" si="1"/>
        <v>2.0463237959598233E-2</v>
      </c>
      <c r="H27" s="223"/>
    </row>
    <row r="28" spans="1:8" ht="15" x14ac:dyDescent="0.25">
      <c r="A28" s="160">
        <v>23</v>
      </c>
      <c r="B28" s="160" t="s">
        <v>376</v>
      </c>
      <c r="C28" s="160">
        <v>1493672.8068014199</v>
      </c>
      <c r="D28" s="160">
        <v>1499746.2461695699</v>
      </c>
      <c r="E28" s="267">
        <f t="shared" si="0"/>
        <v>0.40661109585006727</v>
      </c>
      <c r="F28" s="268">
        <f t="shared" si="1"/>
        <v>0.11632701011443827</v>
      </c>
      <c r="H28" s="223"/>
    </row>
    <row r="29" spans="1:8" ht="15" x14ac:dyDescent="0.25">
      <c r="A29" s="160">
        <v>24</v>
      </c>
      <c r="B29" s="160" t="s">
        <v>377</v>
      </c>
      <c r="C29" s="160">
        <v>2974237.6294790301</v>
      </c>
      <c r="D29" s="160">
        <v>6361449.6839229604</v>
      </c>
      <c r="E29" s="267">
        <f t="shared" si="0"/>
        <v>113.88505144551067</v>
      </c>
      <c r="F29" s="268">
        <f t="shared" si="1"/>
        <v>0.49342241970214384</v>
      </c>
      <c r="H29" s="223"/>
    </row>
    <row r="30" spans="1:8" ht="15" x14ac:dyDescent="0.25">
      <c r="A30" s="160">
        <v>25</v>
      </c>
      <c r="B30" s="160" t="s">
        <v>378</v>
      </c>
      <c r="C30" s="160">
        <v>29803733.365171898</v>
      </c>
      <c r="D30" s="160">
        <v>28785119.958654702</v>
      </c>
      <c r="E30" s="267">
        <f t="shared" si="0"/>
        <v>-3.4177376170850096</v>
      </c>
      <c r="F30" s="268">
        <f t="shared" si="1"/>
        <v>2.232702331563059</v>
      </c>
      <c r="H30" s="223"/>
    </row>
    <row r="31" spans="1:8" ht="15" x14ac:dyDescent="0.25">
      <c r="A31" s="160">
        <v>26</v>
      </c>
      <c r="B31" s="160" t="s">
        <v>379</v>
      </c>
      <c r="C31" s="160">
        <v>10867.2306444397</v>
      </c>
      <c r="D31" s="160">
        <v>5795.4648594360397</v>
      </c>
      <c r="E31" s="267">
        <f t="shared" si="0"/>
        <v>-46.670269095638147</v>
      </c>
      <c r="F31" s="268">
        <f t="shared" si="1"/>
        <v>4.4952211151943257E-4</v>
      </c>
      <c r="H31" s="223"/>
    </row>
    <row r="32" spans="1:8" ht="15" x14ac:dyDescent="0.25">
      <c r="A32" s="160">
        <v>27</v>
      </c>
      <c r="B32" s="160" t="s">
        <v>371</v>
      </c>
      <c r="C32" s="160">
        <v>95027037.609720603</v>
      </c>
      <c r="D32" s="160">
        <v>143771839.04837099</v>
      </c>
      <c r="E32" s="267">
        <f t="shared" si="0"/>
        <v>51.295718213217384</v>
      </c>
      <c r="F32" s="268">
        <f t="shared" si="1"/>
        <v>11.151585288422366</v>
      </c>
      <c r="H32" s="223"/>
    </row>
    <row r="33" spans="1:8" ht="15" x14ac:dyDescent="0.25">
      <c r="A33" s="160">
        <v>28</v>
      </c>
      <c r="B33" s="160" t="s">
        <v>372</v>
      </c>
      <c r="C33" s="160">
        <v>465.364279296875</v>
      </c>
      <c r="D33" s="160">
        <v>227.185040313721</v>
      </c>
      <c r="E33" s="267">
        <f t="shared" si="0"/>
        <v>-51.181246515745073</v>
      </c>
      <c r="F33" s="268">
        <f t="shared" si="1"/>
        <v>1.7621485334549865E-5</v>
      </c>
      <c r="H33" s="223"/>
    </row>
    <row r="34" spans="1:8" ht="15" x14ac:dyDescent="0.25">
      <c r="A34" s="160">
        <v>29</v>
      </c>
      <c r="B34" s="160" t="s">
        <v>35</v>
      </c>
      <c r="C34" s="160">
        <v>1145566240.1159201</v>
      </c>
      <c r="D34" s="160">
        <v>1289250230.61641</v>
      </c>
      <c r="E34" s="267">
        <f t="shared" si="0"/>
        <v>12.542617394691248</v>
      </c>
      <c r="F34" s="268">
        <f t="shared" si="1"/>
        <v>100</v>
      </c>
      <c r="H34" s="223"/>
    </row>
    <row r="35" spans="1:8" ht="15" x14ac:dyDescent="0.25"/>
    <row r="36" spans="1:8" ht="15" x14ac:dyDescent="0.25"/>
    <row r="37" spans="1:8" ht="15" x14ac:dyDescent="0.25">
      <c r="B37" s="215" t="s">
        <v>382</v>
      </c>
    </row>
    <row r="38" spans="1:8" ht="15" x14ac:dyDescent="0.25"/>
  </sheetData>
  <mergeCells count="5">
    <mergeCell ref="A1:F1"/>
    <mergeCell ref="C4:D4"/>
    <mergeCell ref="E4:E5"/>
    <mergeCell ref="F4:F5"/>
    <mergeCell ref="A2:F2"/>
  </mergeCells>
  <conditionalFormatting sqref="C4">
    <cfRule type="top10" dxfId="3" priority="23" rank="10"/>
  </conditionalFormatting>
  <conditionalFormatting sqref="C4:C5">
    <cfRule type="top10" dxfId="2" priority="18" rank="10"/>
  </conditionalFormatting>
  <conditionalFormatting sqref="C5">
    <cfRule type="top10" dxfId="1" priority="22" rank="10"/>
  </conditionalFormatting>
  <conditionalFormatting sqref="C4:D4">
    <cfRule type="top10" dxfId="0" priority="20" rank="10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E7" sqref="E7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topLeftCell="A2" workbookViewId="0">
      <selection activeCell="A23" sqref="A23"/>
    </sheetView>
  </sheetViews>
  <sheetFormatPr defaultColWidth="9.140625" defaultRowHeight="15.75" x14ac:dyDescent="0.25"/>
  <cols>
    <col min="1" max="1" width="42.5703125" style="9" bestFit="1" customWidth="1"/>
    <col min="2" max="2" width="14.28515625" style="9" customWidth="1"/>
    <col min="3" max="3" width="15.7109375" style="9" bestFit="1" customWidth="1"/>
    <col min="4" max="4" width="12.140625" style="9" bestFit="1" customWidth="1"/>
    <col min="5" max="5" width="17.42578125" style="9" customWidth="1"/>
    <col min="6" max="6" width="20.28515625" style="9" customWidth="1"/>
    <col min="7" max="7" width="8.28515625" style="9" bestFit="1" customWidth="1"/>
    <col min="8" max="16384" width="9.140625" style="9"/>
  </cols>
  <sheetData>
    <row r="1" spans="1:11" ht="18.75" x14ac:dyDescent="0.3">
      <c r="A1" s="277" t="s">
        <v>122</v>
      </c>
      <c r="B1" s="277"/>
      <c r="C1" s="277"/>
      <c r="D1" s="277"/>
      <c r="E1" s="277"/>
      <c r="F1" s="277"/>
      <c r="G1" s="277"/>
    </row>
    <row r="2" spans="1:11" x14ac:dyDescent="0.25">
      <c r="A2" s="14"/>
      <c r="B2" s="14"/>
      <c r="C2" s="15"/>
      <c r="D2" s="14"/>
      <c r="E2" s="14"/>
      <c r="F2" s="10" t="s">
        <v>63</v>
      </c>
      <c r="G2" s="14"/>
      <c r="I2" s="46"/>
      <c r="J2" s="46"/>
    </row>
    <row r="3" spans="1:11" x14ac:dyDescent="0.25">
      <c r="A3" s="16"/>
      <c r="B3" s="17" t="s">
        <v>66</v>
      </c>
      <c r="C3" s="18" t="s">
        <v>67</v>
      </c>
      <c r="D3" s="19" t="s">
        <v>68</v>
      </c>
      <c r="E3" s="19" t="s">
        <v>69</v>
      </c>
      <c r="F3" s="170" t="s">
        <v>70</v>
      </c>
      <c r="G3" s="169"/>
    </row>
    <row r="4" spans="1:11" x14ac:dyDescent="0.25">
      <c r="A4" s="20"/>
      <c r="B4" s="21"/>
      <c r="C4" s="20"/>
      <c r="D4" s="21"/>
      <c r="E4" s="21"/>
      <c r="F4" s="22"/>
      <c r="G4" s="21"/>
    </row>
    <row r="5" spans="1:11" x14ac:dyDescent="0.25">
      <c r="A5" s="23" t="s">
        <v>123</v>
      </c>
      <c r="B5" s="47">
        <v>100.61744456238</v>
      </c>
      <c r="C5" s="48">
        <v>1030.2226993802401</v>
      </c>
      <c r="D5" s="24">
        <f>+B5+C5</f>
        <v>1130.8401439426202</v>
      </c>
      <c r="E5" s="25">
        <f>+C5-B5</f>
        <v>929.6052548178601</v>
      </c>
      <c r="F5" s="49" t="s">
        <v>71</v>
      </c>
      <c r="G5" s="186">
        <f>C5/B5</f>
        <v>10.239006803055219</v>
      </c>
      <c r="I5" s="110"/>
    </row>
    <row r="6" spans="1:11" x14ac:dyDescent="0.25">
      <c r="A6" s="26" t="s">
        <v>72</v>
      </c>
      <c r="B6" s="183">
        <f>+B5*100/D5</f>
        <v>8.897583367670526</v>
      </c>
      <c r="C6" s="184">
        <f>+C5*100/D5</f>
        <v>91.102416632329465</v>
      </c>
      <c r="D6" s="14"/>
      <c r="E6" s="50"/>
      <c r="F6" s="14"/>
      <c r="G6" s="51"/>
    </row>
    <row r="7" spans="1:11" x14ac:dyDescent="0.25">
      <c r="A7" s="20"/>
      <c r="B7" s="42"/>
      <c r="C7" s="20"/>
      <c r="D7" s="22"/>
      <c r="E7" s="20"/>
      <c r="F7" s="22"/>
      <c r="G7" s="21"/>
    </row>
    <row r="8" spans="1:11" x14ac:dyDescent="0.25">
      <c r="A8" s="23" t="s">
        <v>124</v>
      </c>
      <c r="B8" s="48">
        <v>158.17240182762001</v>
      </c>
      <c r="C8" s="171">
        <v>1145.56624011592</v>
      </c>
      <c r="D8" s="25">
        <f>+B8+C8</f>
        <v>1303.73864194354</v>
      </c>
      <c r="E8" s="25">
        <f>+C8-B8</f>
        <v>987.3938382883</v>
      </c>
      <c r="F8" s="52" t="s">
        <v>71</v>
      </c>
      <c r="G8" s="186">
        <f>C8/B8</f>
        <v>7.2425165634418631</v>
      </c>
      <c r="I8" s="110"/>
    </row>
    <row r="9" spans="1:11" x14ac:dyDescent="0.25">
      <c r="A9" s="26" t="s">
        <v>72</v>
      </c>
      <c r="B9" s="184">
        <f>+B8*100/D8</f>
        <v>12.132217051711034</v>
      </c>
      <c r="C9" s="185">
        <f>+C8*100/D8</f>
        <v>87.867782948288962</v>
      </c>
      <c r="D9" s="50"/>
      <c r="E9" s="50"/>
      <c r="F9" s="14"/>
      <c r="G9" s="187"/>
    </row>
    <row r="10" spans="1:11" x14ac:dyDescent="0.25">
      <c r="A10" s="20"/>
      <c r="B10" s="20"/>
      <c r="C10" s="22"/>
      <c r="D10" s="20"/>
      <c r="E10" s="20"/>
      <c r="F10" s="22"/>
      <c r="G10" s="188"/>
    </row>
    <row r="11" spans="1:11" x14ac:dyDescent="0.25">
      <c r="A11" s="23" t="s">
        <v>144</v>
      </c>
      <c r="B11" s="48">
        <v>191.11203033026999</v>
      </c>
      <c r="C11" s="171">
        <v>1289.2502306164099</v>
      </c>
      <c r="D11" s="25">
        <f>+B11+C11</f>
        <v>1480.36226094668</v>
      </c>
      <c r="E11" s="25">
        <f>+C11-B11</f>
        <v>1098.1382002861399</v>
      </c>
      <c r="F11" s="52" t="s">
        <v>71</v>
      </c>
      <c r="G11" s="186">
        <f>C11/B11</f>
        <v>6.7460443405284005</v>
      </c>
      <c r="I11" s="110"/>
    </row>
    <row r="12" spans="1:11" x14ac:dyDescent="0.25">
      <c r="A12" s="26" t="s">
        <v>72</v>
      </c>
      <c r="B12" s="184">
        <f>+B11*100/D11</f>
        <v>12.909815075132714</v>
      </c>
      <c r="C12" s="185">
        <f>+C11*100/D11</f>
        <v>87.090184924867287</v>
      </c>
      <c r="D12" s="50"/>
      <c r="E12" s="50"/>
      <c r="F12" s="14"/>
      <c r="G12" s="51"/>
    </row>
    <row r="13" spans="1:11" x14ac:dyDescent="0.25">
      <c r="A13" s="20"/>
      <c r="B13" s="20"/>
      <c r="C13" s="22"/>
      <c r="D13" s="20"/>
      <c r="E13" s="20"/>
      <c r="F13" s="22"/>
      <c r="G13" s="21"/>
    </row>
    <row r="14" spans="1:11" ht="47.25" x14ac:dyDescent="0.25">
      <c r="A14" s="27" t="s">
        <v>125</v>
      </c>
      <c r="B14" s="181">
        <f>+B8/B5*100-100</f>
        <v>57.201768058775883</v>
      </c>
      <c r="C14" s="181">
        <f>+C8/C5*100-100</f>
        <v>11.195981296574814</v>
      </c>
      <c r="D14" s="182">
        <f>D8/D5*100-100</f>
        <v>15.289384527694367</v>
      </c>
      <c r="E14" s="172"/>
      <c r="F14" s="14"/>
      <c r="G14" s="51"/>
    </row>
    <row r="15" spans="1:11" x14ac:dyDescent="0.25">
      <c r="A15" s="20"/>
      <c r="B15" s="53"/>
      <c r="C15" s="54"/>
      <c r="D15" s="54"/>
      <c r="E15" s="54"/>
      <c r="F15" s="22"/>
      <c r="G15" s="21"/>
    </row>
    <row r="16" spans="1:11" ht="47.25" x14ac:dyDescent="0.25">
      <c r="A16" s="27" t="s">
        <v>126</v>
      </c>
      <c r="B16" s="181">
        <f>+B11/B8*100-100</f>
        <v>20.825142769563769</v>
      </c>
      <c r="C16" s="181">
        <f>+C11/C8*100-100</f>
        <v>12.542617394691248</v>
      </c>
      <c r="D16" s="182">
        <f>D11/D8*100-100</f>
        <v>13.54747135053384</v>
      </c>
      <c r="E16" s="182">
        <f>E11/E8*100-100</f>
        <v>11.215824699678208</v>
      </c>
      <c r="F16" s="14"/>
      <c r="G16" s="51"/>
      <c r="H16" s="94"/>
      <c r="I16" s="94"/>
      <c r="J16" s="94"/>
      <c r="K16" s="94"/>
    </row>
    <row r="17" spans="1:7" x14ac:dyDescent="0.25">
      <c r="A17" s="20"/>
      <c r="B17" s="20"/>
      <c r="C17" s="21"/>
      <c r="D17" s="21"/>
      <c r="E17" s="21"/>
      <c r="F17" s="22"/>
      <c r="G17" s="21"/>
    </row>
    <row r="20" spans="1:7" x14ac:dyDescent="0.25">
      <c r="B20" s="28"/>
      <c r="C20" s="29"/>
    </row>
    <row r="21" spans="1:7" x14ac:dyDescent="0.25">
      <c r="D21" s="30"/>
      <c r="E21" s="30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workbookViewId="0">
      <selection activeCell="L5" sqref="L5:M5"/>
    </sheetView>
  </sheetViews>
  <sheetFormatPr defaultColWidth="9.140625" defaultRowHeight="15.75" x14ac:dyDescent="0.25"/>
  <cols>
    <col min="1" max="1" width="4" style="32" bestFit="1" customWidth="1"/>
    <col min="2" max="2" width="52.5703125" style="32" bestFit="1" customWidth="1"/>
    <col min="3" max="3" width="8.85546875" style="32" bestFit="1" customWidth="1"/>
    <col min="4" max="4" width="14.140625" style="33" customWidth="1"/>
    <col min="5" max="5" width="12.5703125" style="32" customWidth="1"/>
    <col min="6" max="6" width="11.42578125" style="33" hidden="1" customWidth="1"/>
    <col min="7" max="7" width="15.5703125" style="32" hidden="1" customWidth="1"/>
    <col min="8" max="8" width="10.5703125" style="32" hidden="1" customWidth="1"/>
    <col min="9" max="9" width="12.140625" style="33" hidden="1" customWidth="1"/>
    <col min="10" max="10" width="20" style="43" hidden="1" customWidth="1"/>
    <col min="11" max="11" width="17.140625" style="107" hidden="1" customWidth="1"/>
    <col min="12" max="12" width="19.7109375" style="33" customWidth="1"/>
    <col min="13" max="13" width="12.5703125" style="33" bestFit="1" customWidth="1"/>
    <col min="14" max="14" width="12.5703125" style="33" customWidth="1"/>
    <col min="15" max="15" width="34.85546875" style="33" customWidth="1"/>
    <col min="16" max="16" width="26.28515625" style="237" customWidth="1"/>
    <col min="17" max="17" width="23.140625" style="36" customWidth="1"/>
    <col min="18" max="16384" width="9.140625" style="32"/>
  </cols>
  <sheetData>
    <row r="1" spans="1:19" ht="18.75" x14ac:dyDescent="0.25">
      <c r="A1" s="278" t="s">
        <v>86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9" ht="18.75" x14ac:dyDescent="0.25">
      <c r="A2" s="278" t="s">
        <v>130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M2" s="32"/>
      <c r="N2" s="32"/>
      <c r="O2" s="32"/>
    </row>
    <row r="3" spans="1:19" ht="18.75" x14ac:dyDescent="0.25">
      <c r="A3" s="59"/>
      <c r="B3" s="59"/>
      <c r="C3" s="59"/>
      <c r="D3" s="59"/>
      <c r="E3" s="59"/>
      <c r="F3" s="59" t="s">
        <v>87</v>
      </c>
      <c r="G3" s="59"/>
      <c r="H3" s="59"/>
      <c r="I3" s="59"/>
      <c r="J3" s="93" t="s">
        <v>92</v>
      </c>
      <c r="K3" s="59"/>
      <c r="M3" s="32"/>
      <c r="N3" s="32"/>
      <c r="O3" s="32"/>
    </row>
    <row r="4" spans="1:19" x14ac:dyDescent="0.25">
      <c r="A4" s="131"/>
      <c r="B4" s="132"/>
      <c r="C4" s="132"/>
      <c r="D4" s="279" t="s">
        <v>97</v>
      </c>
      <c r="E4" s="280"/>
      <c r="F4" s="281" t="s">
        <v>98</v>
      </c>
      <c r="G4" s="282"/>
      <c r="H4" s="281" t="s">
        <v>99</v>
      </c>
      <c r="I4" s="282"/>
      <c r="J4" s="283" t="s">
        <v>127</v>
      </c>
      <c r="K4" s="286" t="s">
        <v>128</v>
      </c>
      <c r="L4" s="293" t="s">
        <v>142</v>
      </c>
      <c r="M4" s="294"/>
      <c r="N4" s="293" t="s">
        <v>143</v>
      </c>
      <c r="O4" s="294"/>
      <c r="P4" s="297" t="s">
        <v>141</v>
      </c>
      <c r="Q4" s="300" t="s">
        <v>131</v>
      </c>
    </row>
    <row r="5" spans="1:19" ht="30" customHeight="1" x14ac:dyDescent="0.25">
      <c r="A5" s="133"/>
      <c r="B5" s="127"/>
      <c r="C5" s="127"/>
      <c r="D5" s="289" t="s">
        <v>94</v>
      </c>
      <c r="E5" s="290"/>
      <c r="F5" s="291" t="s">
        <v>129</v>
      </c>
      <c r="G5" s="292"/>
      <c r="H5" s="291" t="s">
        <v>129</v>
      </c>
      <c r="I5" s="292"/>
      <c r="J5" s="284"/>
      <c r="K5" s="287"/>
      <c r="L5" s="295" t="s">
        <v>90</v>
      </c>
      <c r="M5" s="296"/>
      <c r="N5" s="295" t="s">
        <v>95</v>
      </c>
      <c r="O5" s="296"/>
      <c r="P5" s="298"/>
      <c r="Q5" s="301"/>
    </row>
    <row r="6" spans="1:19" x14ac:dyDescent="0.25">
      <c r="A6" s="142" t="s">
        <v>0</v>
      </c>
      <c r="B6" s="143" t="s">
        <v>1</v>
      </c>
      <c r="C6" s="143" t="s">
        <v>2</v>
      </c>
      <c r="D6" s="144" t="s">
        <v>3</v>
      </c>
      <c r="E6" s="100" t="s">
        <v>4</v>
      </c>
      <c r="F6" s="145" t="s">
        <v>3</v>
      </c>
      <c r="G6" s="146" t="s">
        <v>4</v>
      </c>
      <c r="H6" s="145" t="s">
        <v>3</v>
      </c>
      <c r="I6" s="146" t="s">
        <v>4</v>
      </c>
      <c r="J6" s="285"/>
      <c r="K6" s="288"/>
      <c r="L6" s="225" t="s">
        <v>3</v>
      </c>
      <c r="M6" s="226" t="s">
        <v>4</v>
      </c>
      <c r="N6" s="225" t="s">
        <v>3</v>
      </c>
      <c r="O6" s="226" t="s">
        <v>4</v>
      </c>
      <c r="P6" s="299"/>
      <c r="Q6" s="302"/>
    </row>
    <row r="7" spans="1:19" x14ac:dyDescent="0.25">
      <c r="A7" s="133">
        <v>1</v>
      </c>
      <c r="B7" s="128" t="s">
        <v>5</v>
      </c>
      <c r="C7" s="129"/>
      <c r="D7" s="135"/>
      <c r="E7" s="82">
        <v>106791238.74394999</v>
      </c>
      <c r="F7" s="173"/>
      <c r="G7" s="174"/>
      <c r="H7" s="135"/>
      <c r="I7" s="101"/>
      <c r="J7" s="134" t="e">
        <f>I7/G7*100-100</f>
        <v>#DIV/0!</v>
      </c>
      <c r="K7" s="106" t="e">
        <f>I7/I$47*100</f>
        <v>#DIV/0!</v>
      </c>
      <c r="L7" s="227"/>
      <c r="M7" s="176">
        <v>47947105.253930002</v>
      </c>
      <c r="N7" s="227"/>
      <c r="O7" s="227">
        <v>75774151.392460003</v>
      </c>
      <c r="P7" s="263">
        <f>O7/M7*100-100</f>
        <v>58.036968011221376</v>
      </c>
      <c r="Q7" s="238">
        <f>O7/O$47*100</f>
        <v>39.64907455669379</v>
      </c>
      <c r="S7" s="269"/>
    </row>
    <row r="8" spans="1:19" x14ac:dyDescent="0.25">
      <c r="A8" s="133">
        <v>2</v>
      </c>
      <c r="B8" s="129" t="s">
        <v>91</v>
      </c>
      <c r="C8" s="129"/>
      <c r="D8" s="135"/>
      <c r="E8" s="82">
        <v>14397757.922489999</v>
      </c>
      <c r="F8" s="175"/>
      <c r="G8" s="176"/>
      <c r="H8" s="135"/>
      <c r="I8" s="82"/>
      <c r="J8" s="134" t="e">
        <f t="shared" ref="J8:J47" si="0">I8/G8*100-100</f>
        <v>#DIV/0!</v>
      </c>
      <c r="K8" s="106" t="e">
        <f t="shared" ref="K8:K47" si="1">I8/I$47*100</f>
        <v>#DIV/0!</v>
      </c>
      <c r="L8" s="227"/>
      <c r="M8" s="176">
        <v>9222927.1659600008</v>
      </c>
      <c r="N8" s="227"/>
      <c r="O8" s="227">
        <v>9042919.4555300009</v>
      </c>
      <c r="P8" s="264">
        <f t="shared" ref="P8:P47" si="2">O8/M8*100-100</f>
        <v>-1.9517416454764174</v>
      </c>
      <c r="Q8" s="239">
        <f t="shared" ref="Q8:Q47" si="3">O8/O$47*100</f>
        <v>4.7317374211882379</v>
      </c>
      <c r="S8" s="269"/>
    </row>
    <row r="9" spans="1:19" x14ac:dyDescent="0.25">
      <c r="A9" s="133">
        <v>3</v>
      </c>
      <c r="B9" s="129" t="s">
        <v>7</v>
      </c>
      <c r="C9" s="129" t="s">
        <v>8</v>
      </c>
      <c r="D9" s="135">
        <v>472023.051022142</v>
      </c>
      <c r="E9" s="82">
        <v>10776856.443050001</v>
      </c>
      <c r="F9" s="178"/>
      <c r="G9" s="114"/>
      <c r="H9" s="136"/>
      <c r="I9" s="101"/>
      <c r="J9" s="134" t="e">
        <f t="shared" si="0"/>
        <v>#DIV/0!</v>
      </c>
      <c r="K9" s="106" t="e">
        <f t="shared" si="1"/>
        <v>#DIV/0!</v>
      </c>
      <c r="L9" s="227">
        <v>321666.66156201798</v>
      </c>
      <c r="M9" s="176">
        <v>7212428.5174500002</v>
      </c>
      <c r="N9" s="227">
        <v>245661.477919728</v>
      </c>
      <c r="O9" s="227">
        <v>6539648.4534900002</v>
      </c>
      <c r="P9" s="264">
        <f t="shared" si="2"/>
        <v>-9.3280656069207737</v>
      </c>
      <c r="Q9" s="239">
        <f t="shared" si="3"/>
        <v>3.4218926156498441</v>
      </c>
      <c r="S9" s="269"/>
    </row>
    <row r="10" spans="1:19" x14ac:dyDescent="0.25">
      <c r="A10" s="133">
        <v>4</v>
      </c>
      <c r="B10" s="129" t="s">
        <v>10</v>
      </c>
      <c r="C10" s="129" t="s">
        <v>11</v>
      </c>
      <c r="D10" s="135">
        <v>15887379.010000212</v>
      </c>
      <c r="E10" s="82">
        <v>8754390.5759400018</v>
      </c>
      <c r="F10" s="175"/>
      <c r="G10" s="176"/>
      <c r="H10" s="135"/>
      <c r="I10" s="82"/>
      <c r="J10" s="134" t="e">
        <f>I10/G10*100-100</f>
        <v>#DIV/0!</v>
      </c>
      <c r="K10" s="106" t="e">
        <f t="shared" si="1"/>
        <v>#DIV/0!</v>
      </c>
      <c r="L10" s="227">
        <v>10412878.202415947</v>
      </c>
      <c r="M10" s="176">
        <v>5874741.8132499997</v>
      </c>
      <c r="N10" s="227">
        <v>10286791.924980648</v>
      </c>
      <c r="O10" s="227">
        <v>5945469.9862500001</v>
      </c>
      <c r="P10" s="264">
        <f t="shared" si="2"/>
        <v>1.2039367047668179</v>
      </c>
      <c r="Q10" s="239">
        <f t="shared" si="3"/>
        <v>3.1109867735565073</v>
      </c>
      <c r="S10" s="269"/>
    </row>
    <row r="11" spans="1:19" x14ac:dyDescent="0.25">
      <c r="A11" s="133">
        <v>5</v>
      </c>
      <c r="B11" s="128" t="s">
        <v>6</v>
      </c>
      <c r="C11" s="129"/>
      <c r="D11" s="135"/>
      <c r="E11" s="82">
        <v>2414300.6316999998</v>
      </c>
      <c r="F11" s="175"/>
      <c r="G11" s="176"/>
      <c r="H11" s="135"/>
      <c r="I11" s="82"/>
      <c r="J11" s="134" t="e">
        <f t="shared" si="0"/>
        <v>#DIV/0!</v>
      </c>
      <c r="K11" s="106" t="e">
        <f t="shared" si="1"/>
        <v>#DIV/0!</v>
      </c>
      <c r="L11" s="227"/>
      <c r="M11" s="176">
        <v>1640316.5700999999</v>
      </c>
      <c r="N11" s="227"/>
      <c r="O11" s="227">
        <v>4902363.6234400002</v>
      </c>
      <c r="P11" s="264">
        <f t="shared" si="2"/>
        <v>198.86692073964321</v>
      </c>
      <c r="Q11" s="239">
        <f t="shared" si="3"/>
        <v>2.5651779299126209</v>
      </c>
      <c r="S11" s="269"/>
    </row>
    <row r="12" spans="1:19" x14ac:dyDescent="0.25">
      <c r="A12" s="133">
        <v>6</v>
      </c>
      <c r="B12" s="31" t="s">
        <v>15</v>
      </c>
      <c r="C12" s="129"/>
      <c r="D12" s="135"/>
      <c r="E12" s="82">
        <v>12326544.49594</v>
      </c>
      <c r="F12" s="175"/>
      <c r="G12" s="179"/>
      <c r="H12" s="135"/>
      <c r="I12" s="101"/>
      <c r="J12" s="134" t="e">
        <f t="shared" si="0"/>
        <v>#DIV/0!</v>
      </c>
      <c r="K12" s="106" t="e">
        <f t="shared" si="1"/>
        <v>#DIV/0!</v>
      </c>
      <c r="L12" s="227"/>
      <c r="M12" s="176">
        <v>7982352.00031</v>
      </c>
      <c r="N12" s="227"/>
      <c r="O12" s="227">
        <v>6202365.3639399996</v>
      </c>
      <c r="P12" s="264">
        <f t="shared" si="2"/>
        <v>-22.299024602033001</v>
      </c>
      <c r="Q12" s="239">
        <f t="shared" si="3"/>
        <v>3.2454081269616522</v>
      </c>
      <c r="S12" s="269"/>
    </row>
    <row r="13" spans="1:19" x14ac:dyDescent="0.25">
      <c r="A13" s="133">
        <v>7</v>
      </c>
      <c r="B13" s="129" t="s">
        <v>9</v>
      </c>
      <c r="C13" s="129"/>
      <c r="D13" s="135"/>
      <c r="E13" s="82">
        <v>8226838.6849600002</v>
      </c>
      <c r="F13" s="175"/>
      <c r="G13" s="176"/>
      <c r="H13" s="135"/>
      <c r="I13" s="82"/>
      <c r="J13" s="134" t="e">
        <f t="shared" si="0"/>
        <v>#DIV/0!</v>
      </c>
      <c r="K13" s="106" t="e">
        <f t="shared" si="1"/>
        <v>#DIV/0!</v>
      </c>
      <c r="L13" s="227"/>
      <c r="M13" s="176">
        <v>5163505.29691</v>
      </c>
      <c r="N13" s="227"/>
      <c r="O13" s="227">
        <v>6879116.4564300003</v>
      </c>
      <c r="P13" s="264">
        <f t="shared" si="2"/>
        <v>33.225707360979641</v>
      </c>
      <c r="Q13" s="239">
        <f t="shared" si="3"/>
        <v>3.5995203674733944</v>
      </c>
      <c r="S13" s="269"/>
    </row>
    <row r="14" spans="1:19" x14ac:dyDescent="0.25">
      <c r="A14" s="133">
        <v>8</v>
      </c>
      <c r="B14" s="129" t="s">
        <v>74</v>
      </c>
      <c r="C14" s="129"/>
      <c r="D14" s="135"/>
      <c r="E14" s="82">
        <v>5142817.0292799994</v>
      </c>
      <c r="F14" s="175"/>
      <c r="G14" s="176"/>
      <c r="H14" s="135"/>
      <c r="I14" s="82"/>
      <c r="J14" s="134" t="e">
        <f>I14/G14*100-100</f>
        <v>#DIV/0!</v>
      </c>
      <c r="K14" s="106" t="e">
        <f>I14/I$47*100</f>
        <v>#DIV/0!</v>
      </c>
      <c r="L14" s="227"/>
      <c r="M14" s="176">
        <v>3345768.00973</v>
      </c>
      <c r="N14" s="227"/>
      <c r="O14" s="227">
        <v>3701374.4292000001</v>
      </c>
      <c r="P14" s="264">
        <f t="shared" si="2"/>
        <v>10.628543833160052</v>
      </c>
      <c r="Q14" s="239">
        <f t="shared" si="3"/>
        <v>1.9367563741557636</v>
      </c>
      <c r="S14" s="269"/>
    </row>
    <row r="15" spans="1:19" x14ac:dyDescent="0.25">
      <c r="A15" s="133">
        <v>9</v>
      </c>
      <c r="B15" s="129" t="s">
        <v>12</v>
      </c>
      <c r="C15" s="129"/>
      <c r="D15" s="135"/>
      <c r="E15" s="82">
        <v>7717836.82388</v>
      </c>
      <c r="F15" s="175"/>
      <c r="G15" s="176"/>
      <c r="H15" s="135"/>
      <c r="I15" s="82"/>
      <c r="J15" s="134" t="e">
        <f>I15/G15*100-100</f>
        <v>#DIV/0!</v>
      </c>
      <c r="K15" s="106" t="e">
        <f>I15/I$47*100</f>
        <v>#DIV/0!</v>
      </c>
      <c r="L15" s="227"/>
      <c r="M15" s="176">
        <v>4887379.4513900001</v>
      </c>
      <c r="N15" s="227"/>
      <c r="O15" s="227">
        <v>4984049.7078400003</v>
      </c>
      <c r="P15" s="264">
        <f t="shared" si="2"/>
        <v>1.9779568460252648</v>
      </c>
      <c r="Q15" s="239">
        <f t="shared" si="3"/>
        <v>2.6079204429081839</v>
      </c>
      <c r="S15" s="269"/>
    </row>
    <row r="16" spans="1:19" x14ac:dyDescent="0.25">
      <c r="A16" s="133">
        <v>10</v>
      </c>
      <c r="B16" s="129" t="s">
        <v>17</v>
      </c>
      <c r="C16" s="129" t="s">
        <v>14</v>
      </c>
      <c r="D16" s="135">
        <v>15598659.990665721</v>
      </c>
      <c r="E16" s="82">
        <v>4590856.2244199999</v>
      </c>
      <c r="F16" s="175"/>
      <c r="G16" s="176"/>
      <c r="H16" s="135"/>
      <c r="I16" s="82"/>
      <c r="J16" s="134" t="e">
        <f t="shared" si="0"/>
        <v>#DIV/0!</v>
      </c>
      <c r="K16" s="106" t="e">
        <f t="shared" si="1"/>
        <v>#DIV/0!</v>
      </c>
      <c r="L16" s="227">
        <v>12705175.224946687</v>
      </c>
      <c r="M16" s="176">
        <v>3460401.6970599997</v>
      </c>
      <c r="N16" s="227">
        <v>9410784.5366232898</v>
      </c>
      <c r="O16" s="227">
        <v>2677456.9546699999</v>
      </c>
      <c r="P16" s="264">
        <f t="shared" si="2"/>
        <v>-22.625833961854752</v>
      </c>
      <c r="Q16" s="239">
        <f t="shared" si="3"/>
        <v>1.4009881795734975</v>
      </c>
      <c r="S16" s="269"/>
    </row>
    <row r="17" spans="1:19" x14ac:dyDescent="0.25">
      <c r="A17" s="133">
        <v>11</v>
      </c>
      <c r="B17" s="129" t="s">
        <v>16</v>
      </c>
      <c r="C17" s="129"/>
      <c r="D17" s="135"/>
      <c r="E17" s="82">
        <v>16357191.729509998</v>
      </c>
      <c r="F17" s="175"/>
      <c r="G17" s="176"/>
      <c r="H17" s="135"/>
      <c r="I17" s="82"/>
      <c r="J17" s="134" t="e">
        <f t="shared" si="0"/>
        <v>#DIV/0!</v>
      </c>
      <c r="K17" s="106" t="e">
        <f t="shared" si="1"/>
        <v>#DIV/0!</v>
      </c>
      <c r="L17" s="227"/>
      <c r="M17" s="176">
        <v>10326614.064570004</v>
      </c>
      <c r="N17" s="227"/>
      <c r="O17" s="227">
        <v>2346711.2940100008</v>
      </c>
      <c r="P17" s="264">
        <f t="shared" si="2"/>
        <v>-77.275113804616495</v>
      </c>
      <c r="Q17" s="239">
        <f t="shared" si="3"/>
        <v>1.2279244221070411</v>
      </c>
      <c r="S17" s="269"/>
    </row>
    <row r="18" spans="1:19" x14ac:dyDescent="0.25">
      <c r="A18" s="133">
        <v>12</v>
      </c>
      <c r="B18" s="31" t="s">
        <v>75</v>
      </c>
      <c r="C18" s="129"/>
      <c r="D18" s="135"/>
      <c r="E18" s="82">
        <v>7099647.5832899995</v>
      </c>
      <c r="F18" s="175"/>
      <c r="G18" s="176"/>
      <c r="H18" s="135"/>
      <c r="I18" s="82"/>
      <c r="J18" s="134" t="e">
        <f t="shared" si="0"/>
        <v>#DIV/0!</v>
      </c>
      <c r="K18" s="106" t="e">
        <f t="shared" si="1"/>
        <v>#DIV/0!</v>
      </c>
      <c r="L18" s="227"/>
      <c r="M18" s="176">
        <v>5881949.8433299996</v>
      </c>
      <c r="N18" s="227"/>
      <c r="O18" s="227">
        <v>3222616.7188399998</v>
      </c>
      <c r="P18" s="264">
        <f t="shared" si="2"/>
        <v>-45.211761326146373</v>
      </c>
      <c r="Q18" s="239">
        <f t="shared" si="3"/>
        <v>1.6862448236622463</v>
      </c>
      <c r="S18" s="269"/>
    </row>
    <row r="19" spans="1:19" x14ac:dyDescent="0.25">
      <c r="A19" s="133">
        <v>13</v>
      </c>
      <c r="B19" s="129" t="s">
        <v>13</v>
      </c>
      <c r="C19" s="129" t="s">
        <v>14</v>
      </c>
      <c r="D19" s="135">
        <v>4301045</v>
      </c>
      <c r="E19" s="82">
        <v>7683706.4492199998</v>
      </c>
      <c r="F19" s="177"/>
      <c r="G19" s="179"/>
      <c r="H19" s="137"/>
      <c r="I19" s="101"/>
      <c r="J19" s="134" t="e">
        <f t="shared" si="0"/>
        <v>#DIV/0!</v>
      </c>
      <c r="K19" s="106" t="e">
        <f t="shared" si="1"/>
        <v>#DIV/0!</v>
      </c>
      <c r="L19" s="227">
        <v>3237745</v>
      </c>
      <c r="M19" s="176">
        <v>5847037.8092200002</v>
      </c>
      <c r="N19" s="227">
        <v>4605150</v>
      </c>
      <c r="O19" s="227">
        <v>9496145</v>
      </c>
      <c r="P19" s="264">
        <f t="shared" si="2"/>
        <v>62.409502210261792</v>
      </c>
      <c r="Q19" s="239">
        <f t="shared" si="3"/>
        <v>4.9688891816958094</v>
      </c>
      <c r="S19" s="269"/>
    </row>
    <row r="20" spans="1:19" x14ac:dyDescent="0.25">
      <c r="A20" s="133">
        <v>14</v>
      </c>
      <c r="B20" s="129" t="s">
        <v>18</v>
      </c>
      <c r="C20" s="129"/>
      <c r="D20" s="135"/>
      <c r="E20" s="82">
        <v>3224130.4974000002</v>
      </c>
      <c r="F20" s="175"/>
      <c r="G20" s="114"/>
      <c r="H20" s="135"/>
      <c r="I20" s="101"/>
      <c r="J20" s="134" t="e">
        <f t="shared" si="0"/>
        <v>#DIV/0!</v>
      </c>
      <c r="K20" s="106" t="e">
        <f t="shared" si="1"/>
        <v>#DIV/0!</v>
      </c>
      <c r="L20" s="227"/>
      <c r="M20" s="176">
        <v>2112452.7061100001</v>
      </c>
      <c r="N20" s="227"/>
      <c r="O20" s="227">
        <v>2565279.35152</v>
      </c>
      <c r="P20" s="264">
        <f t="shared" si="2"/>
        <v>21.436060750626822</v>
      </c>
      <c r="Q20" s="239">
        <f t="shared" si="3"/>
        <v>1.3422908788561432</v>
      </c>
      <c r="S20" s="269"/>
    </row>
    <row r="21" spans="1:19" x14ac:dyDescent="0.25">
      <c r="A21" s="133">
        <v>15</v>
      </c>
      <c r="B21" s="31" t="s">
        <v>81</v>
      </c>
      <c r="C21" s="129"/>
      <c r="D21" s="135"/>
      <c r="E21" s="82">
        <v>3629816.6060000001</v>
      </c>
      <c r="F21" s="175"/>
      <c r="G21" s="176"/>
      <c r="H21" s="135"/>
      <c r="I21" s="101"/>
      <c r="J21" s="134" t="e">
        <f t="shared" si="0"/>
        <v>#DIV/0!</v>
      </c>
      <c r="K21" s="106" t="e">
        <f t="shared" si="1"/>
        <v>#DIV/0!</v>
      </c>
      <c r="L21" s="227"/>
      <c r="M21" s="176">
        <v>2388322.6680000001</v>
      </c>
      <c r="N21" s="227"/>
      <c r="O21" s="227">
        <v>2353926.6523799999</v>
      </c>
      <c r="P21" s="264">
        <f t="shared" si="2"/>
        <v>-1.4401745660607759</v>
      </c>
      <c r="Q21" s="239">
        <f t="shared" si="3"/>
        <v>1.2316998821644376</v>
      </c>
      <c r="S21" s="269"/>
    </row>
    <row r="22" spans="1:19" x14ac:dyDescent="0.25">
      <c r="A22" s="133">
        <v>16</v>
      </c>
      <c r="B22" s="129" t="s">
        <v>20</v>
      </c>
      <c r="C22" s="129"/>
      <c r="D22" s="135"/>
      <c r="E22" s="82">
        <v>2377207.4081000001</v>
      </c>
      <c r="F22" s="175"/>
      <c r="G22" s="176"/>
      <c r="H22" s="135"/>
      <c r="I22" s="82"/>
      <c r="J22" s="134" t="e">
        <f t="shared" si="0"/>
        <v>#DIV/0!</v>
      </c>
      <c r="K22" s="106" t="e">
        <f t="shared" si="1"/>
        <v>#DIV/0!</v>
      </c>
      <c r="L22" s="227"/>
      <c r="M22" s="176">
        <v>1356480.1090899999</v>
      </c>
      <c r="N22" s="227"/>
      <c r="O22" s="227">
        <v>2358211.1828999999</v>
      </c>
      <c r="P22" s="264">
        <f t="shared" si="2"/>
        <v>73.847826230346669</v>
      </c>
      <c r="Q22" s="239">
        <f t="shared" si="3"/>
        <v>1.2339417768858718</v>
      </c>
      <c r="S22" s="269"/>
    </row>
    <row r="23" spans="1:19" x14ac:dyDescent="0.25">
      <c r="A23" s="133">
        <v>17</v>
      </c>
      <c r="B23" s="129" t="s">
        <v>23</v>
      </c>
      <c r="C23" s="129"/>
      <c r="D23" s="135"/>
      <c r="E23" s="82">
        <v>2043731.5893600003</v>
      </c>
      <c r="F23" s="175"/>
      <c r="G23" s="176"/>
      <c r="H23" s="135"/>
      <c r="I23" s="82"/>
      <c r="J23" s="134" t="e">
        <f t="shared" si="0"/>
        <v>#DIV/0!</v>
      </c>
      <c r="K23" s="106" t="e">
        <f t="shared" si="1"/>
        <v>#DIV/0!</v>
      </c>
      <c r="L23" s="227"/>
      <c r="M23" s="176">
        <v>1146740.6424100001</v>
      </c>
      <c r="N23" s="227"/>
      <c r="O23" s="227">
        <v>2045613.3735499994</v>
      </c>
      <c r="P23" s="264">
        <f t="shared" si="2"/>
        <v>78.385006853068404</v>
      </c>
      <c r="Q23" s="239">
        <f t="shared" si="3"/>
        <v>1.0703739424540024</v>
      </c>
      <c r="S23" s="269"/>
    </row>
    <row r="24" spans="1:19" x14ac:dyDescent="0.25">
      <c r="A24" s="133">
        <v>18</v>
      </c>
      <c r="B24" s="129" t="s">
        <v>80</v>
      </c>
      <c r="C24" s="129"/>
      <c r="D24" s="135"/>
      <c r="E24" s="82">
        <v>2515320.8325</v>
      </c>
      <c r="F24" s="175"/>
      <c r="G24" s="176"/>
      <c r="H24" s="135"/>
      <c r="I24" s="82"/>
      <c r="J24" s="134" t="e">
        <f t="shared" si="0"/>
        <v>#DIV/0!</v>
      </c>
      <c r="K24" s="106" t="e">
        <f t="shared" si="1"/>
        <v>#DIV/0!</v>
      </c>
      <c r="L24" s="227"/>
      <c r="M24" s="176">
        <v>1525128.02</v>
      </c>
      <c r="N24" s="227"/>
      <c r="O24" s="227">
        <v>1771053.6735</v>
      </c>
      <c r="P24" s="264">
        <f t="shared" si="2"/>
        <v>16.124918713381192</v>
      </c>
      <c r="Q24" s="239">
        <f t="shared" si="3"/>
        <v>0.92670967413163685</v>
      </c>
      <c r="S24" s="269"/>
    </row>
    <row r="25" spans="1:19" x14ac:dyDescent="0.25">
      <c r="A25" s="133">
        <v>19</v>
      </c>
      <c r="B25" s="129" t="s">
        <v>82</v>
      </c>
      <c r="C25" s="129"/>
      <c r="D25" s="135"/>
      <c r="E25" s="82">
        <v>2219429.7316000001</v>
      </c>
      <c r="F25" s="175"/>
      <c r="G25" s="179"/>
      <c r="H25" s="135"/>
      <c r="I25" s="101"/>
      <c r="J25" s="134" t="e">
        <f t="shared" si="0"/>
        <v>#DIV/0!</v>
      </c>
      <c r="K25" s="106" t="e">
        <f t="shared" si="1"/>
        <v>#DIV/0!</v>
      </c>
      <c r="L25" s="227"/>
      <c r="M25" s="176">
        <v>1333292.8372499999</v>
      </c>
      <c r="N25" s="227"/>
      <c r="O25" s="227">
        <v>1424773.76229</v>
      </c>
      <c r="P25" s="264">
        <f t="shared" si="2"/>
        <v>6.8612777691572404</v>
      </c>
      <c r="Q25" s="239">
        <f t="shared" si="3"/>
        <v>0.74551756884575981</v>
      </c>
      <c r="S25" s="269"/>
    </row>
    <row r="26" spans="1:19" x14ac:dyDescent="0.25">
      <c r="A26" s="133">
        <v>20</v>
      </c>
      <c r="B26" s="129" t="s">
        <v>79</v>
      </c>
      <c r="C26" s="129"/>
      <c r="D26" s="135"/>
      <c r="E26" s="82">
        <v>3083186.9345899997</v>
      </c>
      <c r="F26" s="175"/>
      <c r="G26" s="176"/>
      <c r="H26" s="135"/>
      <c r="I26" s="82"/>
      <c r="J26" s="134" t="e">
        <f t="shared" si="0"/>
        <v>#DIV/0!</v>
      </c>
      <c r="K26" s="106" t="e">
        <f t="shared" si="1"/>
        <v>#DIV/0!</v>
      </c>
      <c r="L26" s="227"/>
      <c r="M26" s="176">
        <v>2073349.7590600001</v>
      </c>
      <c r="N26" s="227"/>
      <c r="O26" s="227">
        <v>2361400.57455</v>
      </c>
      <c r="P26" s="264">
        <f t="shared" si="2"/>
        <v>13.893016083335326</v>
      </c>
      <c r="Q26" s="239">
        <f t="shared" si="3"/>
        <v>1.2356106365827149</v>
      </c>
      <c r="S26" s="269"/>
    </row>
    <row r="27" spans="1:19" x14ac:dyDescent="0.25">
      <c r="A27" s="133">
        <v>21</v>
      </c>
      <c r="B27" s="130" t="s">
        <v>73</v>
      </c>
      <c r="C27" s="129"/>
      <c r="D27" s="135"/>
      <c r="E27" s="82">
        <v>4514096.9005399998</v>
      </c>
      <c r="F27" s="175"/>
      <c r="G27" s="179"/>
      <c r="H27" s="135"/>
      <c r="I27" s="101"/>
      <c r="J27" s="134" t="e">
        <f t="shared" si="0"/>
        <v>#DIV/0!</v>
      </c>
      <c r="K27" s="106" t="e">
        <f t="shared" si="1"/>
        <v>#DIV/0!</v>
      </c>
      <c r="L27" s="227"/>
      <c r="M27" s="176">
        <v>2533000.8036199999</v>
      </c>
      <c r="N27" s="227"/>
      <c r="O27" s="227">
        <v>2656181.1474299999</v>
      </c>
      <c r="P27" s="264">
        <f t="shared" si="2"/>
        <v>4.8630203209552292</v>
      </c>
      <c r="Q27" s="239">
        <f t="shared" si="3"/>
        <v>1.3898555432851214</v>
      </c>
      <c r="S27" s="269"/>
    </row>
    <row r="28" spans="1:19" x14ac:dyDescent="0.25">
      <c r="A28" s="133">
        <v>22</v>
      </c>
      <c r="B28" s="129" t="s">
        <v>22</v>
      </c>
      <c r="C28" s="129"/>
      <c r="D28" s="135"/>
      <c r="E28" s="82">
        <v>2042195.8914999999</v>
      </c>
      <c r="F28" s="175"/>
      <c r="G28" s="176"/>
      <c r="H28" s="135"/>
      <c r="I28" s="82"/>
      <c r="J28" s="134" t="e">
        <f t="shared" si="0"/>
        <v>#DIV/0!</v>
      </c>
      <c r="K28" s="106" t="e">
        <f t="shared" si="1"/>
        <v>#DIV/0!</v>
      </c>
      <c r="L28" s="227"/>
      <c r="M28" s="176">
        <v>1100927.08852</v>
      </c>
      <c r="N28" s="227"/>
      <c r="O28" s="227">
        <v>1300265.1502800002</v>
      </c>
      <c r="P28" s="264">
        <f t="shared" si="2"/>
        <v>18.106381779376022</v>
      </c>
      <c r="Q28" s="239">
        <f t="shared" si="3"/>
        <v>0.68036802708492439</v>
      </c>
      <c r="S28" s="269"/>
    </row>
    <row r="29" spans="1:19" x14ac:dyDescent="0.25">
      <c r="A29" s="133">
        <v>23</v>
      </c>
      <c r="B29" s="129" t="s">
        <v>21</v>
      </c>
      <c r="C29" s="129"/>
      <c r="D29" s="135"/>
      <c r="E29" s="82">
        <v>1222663.6399500004</v>
      </c>
      <c r="F29" s="175"/>
      <c r="G29" s="176"/>
      <c r="H29" s="135"/>
      <c r="I29" s="82"/>
      <c r="J29" s="134" t="e">
        <f t="shared" si="0"/>
        <v>#DIV/0!</v>
      </c>
      <c r="K29" s="106" t="e">
        <f t="shared" si="1"/>
        <v>#DIV/0!</v>
      </c>
      <c r="L29" s="227"/>
      <c r="M29" s="176">
        <v>838716.90037999989</v>
      </c>
      <c r="N29" s="227"/>
      <c r="O29" s="227">
        <v>806883.41089000006</v>
      </c>
      <c r="P29" s="264">
        <f t="shared" si="2"/>
        <v>-3.7954987523891504</v>
      </c>
      <c r="Q29" s="239">
        <f t="shared" si="3"/>
        <v>0.42220440518348612</v>
      </c>
      <c r="S29" s="269"/>
    </row>
    <row r="30" spans="1:19" x14ac:dyDescent="0.25">
      <c r="A30" s="133">
        <v>24</v>
      </c>
      <c r="B30" s="129" t="s">
        <v>19</v>
      </c>
      <c r="C30" s="129" t="s">
        <v>14</v>
      </c>
      <c r="D30" s="135">
        <v>13879592</v>
      </c>
      <c r="E30" s="82">
        <v>2058685.25238</v>
      </c>
      <c r="F30" s="177"/>
      <c r="G30" s="179"/>
      <c r="H30" s="137"/>
      <c r="I30" s="101"/>
      <c r="J30" s="134" t="e">
        <f t="shared" si="0"/>
        <v>#DIV/0!</v>
      </c>
      <c r="K30" s="106" t="e">
        <f t="shared" si="1"/>
        <v>#DIV/0!</v>
      </c>
      <c r="L30" s="227">
        <v>8827022</v>
      </c>
      <c r="M30" s="176">
        <v>1301261.0603799999</v>
      </c>
      <c r="N30" s="227">
        <v>8238029</v>
      </c>
      <c r="O30" s="227">
        <v>1349883.11919</v>
      </c>
      <c r="P30" s="264">
        <f t="shared" si="2"/>
        <v>3.7365337587064431</v>
      </c>
      <c r="Q30" s="239">
        <f t="shared" si="3"/>
        <v>0.70633079291617662</v>
      </c>
      <c r="S30" s="269"/>
    </row>
    <row r="31" spans="1:19" x14ac:dyDescent="0.25">
      <c r="A31" s="133">
        <v>25</v>
      </c>
      <c r="B31" s="31" t="s">
        <v>76</v>
      </c>
      <c r="C31" s="129"/>
      <c r="D31" s="135"/>
      <c r="E31" s="82">
        <v>1150769.3160000001</v>
      </c>
      <c r="F31" s="175"/>
      <c r="G31" s="179"/>
      <c r="H31" s="135"/>
      <c r="I31" s="101"/>
      <c r="J31" s="134" t="e">
        <f t="shared" si="0"/>
        <v>#DIV/0!</v>
      </c>
      <c r="K31" s="106" t="e">
        <f t="shared" si="1"/>
        <v>#DIV/0!</v>
      </c>
      <c r="L31" s="227"/>
      <c r="M31" s="176">
        <v>878707.70400000003</v>
      </c>
      <c r="N31" s="227"/>
      <c r="O31" s="227">
        <v>700453.95736999996</v>
      </c>
      <c r="P31" s="264">
        <f t="shared" si="2"/>
        <v>-20.285897781317288</v>
      </c>
      <c r="Q31" s="239">
        <f t="shared" si="3"/>
        <v>0.36651484271268081</v>
      </c>
      <c r="S31" s="269"/>
    </row>
    <row r="32" spans="1:19" x14ac:dyDescent="0.25">
      <c r="A32" s="133">
        <v>26</v>
      </c>
      <c r="B32" s="129" t="s">
        <v>32</v>
      </c>
      <c r="C32" s="129"/>
      <c r="D32" s="135"/>
      <c r="E32" s="82">
        <v>1329969.40157</v>
      </c>
      <c r="F32" s="175"/>
      <c r="G32" s="176"/>
      <c r="H32" s="135"/>
      <c r="I32" s="82"/>
      <c r="J32" s="134" t="e">
        <f t="shared" si="0"/>
        <v>#DIV/0!</v>
      </c>
      <c r="K32" s="106" t="e">
        <f t="shared" si="1"/>
        <v>#DIV/0!</v>
      </c>
      <c r="L32" s="227"/>
      <c r="M32" s="176">
        <v>1050903.2619699999</v>
      </c>
      <c r="N32" s="227"/>
      <c r="O32" s="227">
        <v>1010866.54119</v>
      </c>
      <c r="P32" s="264">
        <f t="shared" si="2"/>
        <v>-3.8097436965746851</v>
      </c>
      <c r="Q32" s="239">
        <f t="shared" si="3"/>
        <v>0.52893925068090808</v>
      </c>
      <c r="S32" s="269"/>
    </row>
    <row r="33" spans="1:19" x14ac:dyDescent="0.25">
      <c r="A33" s="133">
        <v>27</v>
      </c>
      <c r="B33" s="31" t="s">
        <v>77</v>
      </c>
      <c r="C33" s="129"/>
      <c r="D33" s="135"/>
      <c r="E33" s="82">
        <v>897311.47450000001</v>
      </c>
      <c r="F33" s="175"/>
      <c r="G33" s="114"/>
      <c r="H33" s="135"/>
      <c r="I33" s="101"/>
      <c r="J33" s="134" t="e">
        <f>I33/G33*100-100</f>
        <v>#DIV/0!</v>
      </c>
      <c r="K33" s="106" t="e">
        <f t="shared" si="1"/>
        <v>#DIV/0!</v>
      </c>
      <c r="L33" s="227"/>
      <c r="M33" s="176">
        <v>623230.0675</v>
      </c>
      <c r="N33" s="227"/>
      <c r="O33" s="227">
        <v>694002.31949999998</v>
      </c>
      <c r="P33" s="264">
        <f t="shared" si="2"/>
        <v>11.355718488341381</v>
      </c>
      <c r="Q33" s="239">
        <f t="shared" si="3"/>
        <v>0.3631390019250284</v>
      </c>
      <c r="S33" s="269"/>
    </row>
    <row r="34" spans="1:19" x14ac:dyDescent="0.25">
      <c r="A34" s="133">
        <v>28</v>
      </c>
      <c r="B34" s="129" t="s">
        <v>29</v>
      </c>
      <c r="C34" s="129" t="s">
        <v>14</v>
      </c>
      <c r="D34" s="135">
        <v>2517917.7992172199</v>
      </c>
      <c r="E34" s="82">
        <v>361384.04317000002</v>
      </c>
      <c r="F34" s="175"/>
      <c r="G34" s="176"/>
      <c r="H34" s="135"/>
      <c r="I34" s="82"/>
      <c r="J34" s="134" t="e">
        <f t="shared" si="0"/>
        <v>#DIV/0!</v>
      </c>
      <c r="K34" s="106" t="e">
        <f t="shared" si="1"/>
        <v>#DIV/0!</v>
      </c>
      <c r="L34" s="227">
        <v>1633553.5999984699</v>
      </c>
      <c r="M34" s="176">
        <v>235538.77445</v>
      </c>
      <c r="N34" s="227">
        <v>1561405</v>
      </c>
      <c r="O34" s="227">
        <v>251998.69735999999</v>
      </c>
      <c r="P34" s="264">
        <f t="shared" si="2"/>
        <v>6.9882009653973682</v>
      </c>
      <c r="Q34" s="239">
        <f t="shared" si="3"/>
        <v>0.13185914927726358</v>
      </c>
      <c r="S34" s="269"/>
    </row>
    <row r="35" spans="1:19" x14ac:dyDescent="0.25">
      <c r="A35" s="133">
        <v>29</v>
      </c>
      <c r="B35" s="129" t="s">
        <v>24</v>
      </c>
      <c r="C35" s="129"/>
      <c r="D35" s="135"/>
      <c r="E35" s="82">
        <v>760129.21036999999</v>
      </c>
      <c r="F35" s="175"/>
      <c r="G35" s="179"/>
      <c r="H35" s="135"/>
      <c r="I35" s="101"/>
      <c r="J35" s="134" t="e">
        <f t="shared" si="0"/>
        <v>#DIV/0!</v>
      </c>
      <c r="K35" s="106" t="e">
        <f t="shared" si="1"/>
        <v>#DIV/0!</v>
      </c>
      <c r="L35" s="227"/>
      <c r="M35" s="176">
        <v>511554.70522</v>
      </c>
      <c r="N35" s="227"/>
      <c r="O35" s="227">
        <v>473828.77198000002</v>
      </c>
      <c r="P35" s="264">
        <f t="shared" si="2"/>
        <v>-7.3747602856620205</v>
      </c>
      <c r="Q35" s="239">
        <f t="shared" si="3"/>
        <v>0.24793246723461287</v>
      </c>
      <c r="S35" s="269"/>
    </row>
    <row r="36" spans="1:19" x14ac:dyDescent="0.25">
      <c r="A36" s="133">
        <v>30</v>
      </c>
      <c r="B36" s="129" t="s">
        <v>27</v>
      </c>
      <c r="C36" s="129" t="s">
        <v>14</v>
      </c>
      <c r="D36" s="135">
        <v>3817271</v>
      </c>
      <c r="E36" s="82">
        <v>583609.91006999998</v>
      </c>
      <c r="F36" s="175"/>
      <c r="G36" s="176"/>
      <c r="H36" s="135"/>
      <c r="I36" s="82"/>
      <c r="J36" s="134" t="e">
        <f t="shared" si="0"/>
        <v>#DIV/0!</v>
      </c>
      <c r="K36" s="106" t="e">
        <f t="shared" si="1"/>
        <v>#DIV/0!</v>
      </c>
      <c r="L36" s="227">
        <v>2910466</v>
      </c>
      <c r="M36" s="176">
        <v>472519.13254000002</v>
      </c>
      <c r="N36" s="227">
        <v>9937067.0999984741</v>
      </c>
      <c r="O36" s="227">
        <v>828457.34038000007</v>
      </c>
      <c r="P36" s="264">
        <f t="shared" si="2"/>
        <v>75.327787454165986</v>
      </c>
      <c r="Q36" s="239">
        <f t="shared" si="3"/>
        <v>0.43349303492213581</v>
      </c>
      <c r="S36" s="269"/>
    </row>
    <row r="37" spans="1:19" x14ac:dyDescent="0.25">
      <c r="A37" s="133">
        <v>31</v>
      </c>
      <c r="B37" s="129" t="s">
        <v>31</v>
      </c>
      <c r="C37" s="129" t="s">
        <v>14</v>
      </c>
      <c r="D37" s="135">
        <v>3228795.769653324</v>
      </c>
      <c r="E37" s="82">
        <v>479632.17369000003</v>
      </c>
      <c r="F37" s="175"/>
      <c r="G37" s="176"/>
      <c r="H37" s="135"/>
      <c r="I37" s="82"/>
      <c r="J37" s="134" t="e">
        <f t="shared" si="0"/>
        <v>#DIV/0!</v>
      </c>
      <c r="K37" s="106" t="e">
        <f t="shared" si="1"/>
        <v>#DIV/0!</v>
      </c>
      <c r="L37" s="227">
        <v>2200145.7696533189</v>
      </c>
      <c r="M37" s="176">
        <v>294445.56569999998</v>
      </c>
      <c r="N37" s="227">
        <v>1626663.18897438</v>
      </c>
      <c r="O37" s="227">
        <v>267775.38202999998</v>
      </c>
      <c r="P37" s="264">
        <f t="shared" si="2"/>
        <v>-9.0577637352410676</v>
      </c>
      <c r="Q37" s="239">
        <f t="shared" si="3"/>
        <v>0.14011435154932125</v>
      </c>
      <c r="S37" s="269"/>
    </row>
    <row r="38" spans="1:19" x14ac:dyDescent="0.25">
      <c r="A38" s="133">
        <v>32</v>
      </c>
      <c r="B38" s="129" t="s">
        <v>83</v>
      </c>
      <c r="C38" s="129"/>
      <c r="D38" s="135"/>
      <c r="E38" s="82">
        <v>697378.28518999997</v>
      </c>
      <c r="F38" s="175"/>
      <c r="G38" s="179"/>
      <c r="H38" s="135"/>
      <c r="I38" s="101"/>
      <c r="J38" s="134" t="e">
        <f t="shared" si="0"/>
        <v>#DIV/0!</v>
      </c>
      <c r="K38" s="106" t="e">
        <f t="shared" si="1"/>
        <v>#DIV/0!</v>
      </c>
      <c r="L38" s="227"/>
      <c r="M38" s="176">
        <v>616371.75129000004</v>
      </c>
      <c r="N38" s="227"/>
      <c r="O38" s="227">
        <v>549187.72069999995</v>
      </c>
      <c r="P38" s="264">
        <f t="shared" si="2"/>
        <v>-10.899920453750696</v>
      </c>
      <c r="Q38" s="239">
        <f t="shared" si="3"/>
        <v>0.28736428562394628</v>
      </c>
      <c r="S38" s="269"/>
    </row>
    <row r="39" spans="1:19" x14ac:dyDescent="0.25">
      <c r="A39" s="133">
        <v>33</v>
      </c>
      <c r="B39" s="129" t="s">
        <v>25</v>
      </c>
      <c r="C39" s="129" t="s">
        <v>14</v>
      </c>
      <c r="D39" s="135">
        <v>38579.111923605167</v>
      </c>
      <c r="E39" s="82">
        <v>572791.63180999993</v>
      </c>
      <c r="F39" s="175"/>
      <c r="G39" s="176"/>
      <c r="H39" s="135"/>
      <c r="I39" s="82"/>
      <c r="J39" s="134" t="e">
        <f t="shared" si="0"/>
        <v>#DIV/0!</v>
      </c>
      <c r="K39" s="106" t="e">
        <f t="shared" si="1"/>
        <v>#DIV/0!</v>
      </c>
      <c r="L39" s="227">
        <v>24208.876997858268</v>
      </c>
      <c r="M39" s="176">
        <v>338923.84606999997</v>
      </c>
      <c r="N39" s="227">
        <v>31018.735006988067</v>
      </c>
      <c r="O39" s="227">
        <v>426598.81066000002</v>
      </c>
      <c r="P39" s="264">
        <f t="shared" si="2"/>
        <v>25.868632616629753</v>
      </c>
      <c r="Q39" s="239">
        <f t="shared" si="3"/>
        <v>0.22321923424850537</v>
      </c>
      <c r="S39" s="269"/>
    </row>
    <row r="40" spans="1:19" x14ac:dyDescent="0.25">
      <c r="A40" s="133">
        <v>34</v>
      </c>
      <c r="B40" s="31" t="s">
        <v>84</v>
      </c>
      <c r="C40" s="129"/>
      <c r="D40" s="135"/>
      <c r="E40" s="82">
        <v>252156.25397000002</v>
      </c>
      <c r="F40" s="175"/>
      <c r="G40" s="176"/>
      <c r="H40" s="135"/>
      <c r="I40" s="82"/>
      <c r="J40" s="134" t="e">
        <f t="shared" si="0"/>
        <v>#DIV/0!</v>
      </c>
      <c r="K40" s="106" t="e">
        <f t="shared" si="1"/>
        <v>#DIV/0!</v>
      </c>
      <c r="L40" s="227"/>
      <c r="M40" s="176">
        <v>191788.52122</v>
      </c>
      <c r="N40" s="227"/>
      <c r="O40" s="227">
        <v>610159.64558999985</v>
      </c>
      <c r="P40" s="264">
        <f t="shared" si="2"/>
        <v>218.14190010364996</v>
      </c>
      <c r="Q40" s="239">
        <f t="shared" si="3"/>
        <v>0.31926804635770617</v>
      </c>
      <c r="S40" s="269"/>
    </row>
    <row r="41" spans="1:19" x14ac:dyDescent="0.25">
      <c r="A41" s="133">
        <v>35</v>
      </c>
      <c r="B41" s="31" t="s">
        <v>78</v>
      </c>
      <c r="C41" s="129"/>
      <c r="D41" s="135"/>
      <c r="E41" s="82">
        <v>320603.59862</v>
      </c>
      <c r="F41" s="175"/>
      <c r="G41" s="114"/>
      <c r="H41" s="135"/>
      <c r="I41" s="101"/>
      <c r="J41" s="134" t="e">
        <f t="shared" si="0"/>
        <v>#DIV/0!</v>
      </c>
      <c r="K41" s="106" t="e">
        <f t="shared" si="1"/>
        <v>#DIV/0!</v>
      </c>
      <c r="L41" s="227"/>
      <c r="M41" s="176">
        <v>94483.267179999995</v>
      </c>
      <c r="N41" s="227"/>
      <c r="O41" s="227">
        <v>114670.67959</v>
      </c>
      <c r="P41" s="264">
        <f t="shared" si="2"/>
        <v>21.366124407553542</v>
      </c>
      <c r="Q41" s="239">
        <f t="shared" si="3"/>
        <v>6.0001811184692055E-2</v>
      </c>
      <c r="S41" s="269"/>
    </row>
    <row r="42" spans="1:19" x14ac:dyDescent="0.25">
      <c r="A42" s="133">
        <v>36</v>
      </c>
      <c r="B42" s="129" t="s">
        <v>28</v>
      </c>
      <c r="C42" s="129"/>
      <c r="D42" s="135"/>
      <c r="E42" s="82">
        <v>251678.62015</v>
      </c>
      <c r="F42" s="175"/>
      <c r="G42" s="114"/>
      <c r="H42" s="135"/>
      <c r="I42" s="101"/>
      <c r="J42" s="134" t="e">
        <f t="shared" si="0"/>
        <v>#DIV/0!</v>
      </c>
      <c r="K42" s="106" t="e">
        <f t="shared" si="1"/>
        <v>#DIV/0!</v>
      </c>
      <c r="L42" s="227"/>
      <c r="M42" s="176">
        <v>140911.86669</v>
      </c>
      <c r="N42" s="227"/>
      <c r="O42" s="227">
        <v>135136.72007000001</v>
      </c>
      <c r="P42" s="264">
        <f t="shared" si="2"/>
        <v>-4.0984104147204619</v>
      </c>
      <c r="Q42" s="239">
        <f t="shared" si="3"/>
        <v>7.071073434595597E-2</v>
      </c>
      <c r="S42" s="269"/>
    </row>
    <row r="43" spans="1:19" x14ac:dyDescent="0.25">
      <c r="A43" s="133">
        <v>37</v>
      </c>
      <c r="B43" s="129" t="s">
        <v>33</v>
      </c>
      <c r="C43" s="129"/>
      <c r="D43" s="135"/>
      <c r="E43" s="82">
        <v>178711.97456999999</v>
      </c>
      <c r="F43" s="175"/>
      <c r="G43" s="114"/>
      <c r="H43" s="135"/>
      <c r="I43" s="101"/>
      <c r="J43" s="134" t="e">
        <f t="shared" si="0"/>
        <v>#DIV/0!</v>
      </c>
      <c r="K43" s="106" t="e">
        <f t="shared" si="1"/>
        <v>#DIV/0!</v>
      </c>
      <c r="L43" s="227"/>
      <c r="M43" s="176">
        <v>114313.57277</v>
      </c>
      <c r="N43" s="227"/>
      <c r="O43" s="227">
        <v>140082.73407999999</v>
      </c>
      <c r="P43" s="264">
        <f t="shared" si="2"/>
        <v>22.542521142128763</v>
      </c>
      <c r="Q43" s="239">
        <f t="shared" si="3"/>
        <v>7.3298752484559027E-2</v>
      </c>
      <c r="S43" s="269"/>
    </row>
    <row r="44" spans="1:19" x14ac:dyDescent="0.25">
      <c r="A44" s="133">
        <v>38</v>
      </c>
      <c r="B44" s="129" t="s">
        <v>26</v>
      </c>
      <c r="C44" s="129"/>
      <c r="D44" s="135"/>
      <c r="E44" s="82">
        <v>269283.22994999995</v>
      </c>
      <c r="F44" s="175"/>
      <c r="G44" s="176"/>
      <c r="H44" s="135"/>
      <c r="I44" s="82"/>
      <c r="J44" s="134" t="e">
        <f t="shared" si="0"/>
        <v>#DIV/0!</v>
      </c>
      <c r="K44" s="106" t="e">
        <f t="shared" si="1"/>
        <v>#DIV/0!</v>
      </c>
      <c r="L44" s="227"/>
      <c r="M44" s="176">
        <v>173990.07017999998</v>
      </c>
      <c r="N44" s="227"/>
      <c r="O44" s="227">
        <v>124414.96272</v>
      </c>
      <c r="P44" s="264">
        <f t="shared" si="2"/>
        <v>-28.493067109354257</v>
      </c>
      <c r="Q44" s="239">
        <f t="shared" si="3"/>
        <v>6.5100539461065032E-2</v>
      </c>
      <c r="S44" s="269"/>
    </row>
    <row r="45" spans="1:19" x14ac:dyDescent="0.25">
      <c r="A45" s="133">
        <v>39</v>
      </c>
      <c r="B45" s="31" t="s">
        <v>30</v>
      </c>
      <c r="C45" s="129"/>
      <c r="D45" s="135"/>
      <c r="E45" s="82">
        <v>47872.94713</v>
      </c>
      <c r="F45" s="180"/>
      <c r="G45" s="114"/>
      <c r="H45" s="138"/>
      <c r="I45" s="101"/>
      <c r="J45" s="134" t="e">
        <f t="shared" si="0"/>
        <v>#DIV/0!</v>
      </c>
      <c r="K45" s="106" t="e">
        <f t="shared" si="1"/>
        <v>#DIV/0!</v>
      </c>
      <c r="L45" s="229"/>
      <c r="M45" s="176">
        <v>34966.260629999997</v>
      </c>
      <c r="N45" s="227"/>
      <c r="O45" s="227">
        <v>44038.298369999997</v>
      </c>
      <c r="P45" s="264">
        <f t="shared" si="2"/>
        <v>25.945118455750645</v>
      </c>
      <c r="Q45" s="239">
        <f t="shared" si="3"/>
        <v>2.3043184824050725E-2</v>
      </c>
      <c r="S45" s="269"/>
    </row>
    <row r="46" spans="1:19" x14ac:dyDescent="0.25">
      <c r="A46" s="133">
        <v>40</v>
      </c>
      <c r="B46" s="129" t="s">
        <v>34</v>
      </c>
      <c r="C46" s="129"/>
      <c r="D46" s="140"/>
      <c r="E46" s="141">
        <f>E47-SUM(E7:E45)</f>
        <v>27666470.865839928</v>
      </c>
      <c r="F46" s="217"/>
      <c r="G46" s="141">
        <f>G47-SUM(G7:G45)</f>
        <v>0</v>
      </c>
      <c r="H46" s="139"/>
      <c r="I46" s="141">
        <f>I47-SUM(I7:I45)</f>
        <v>0</v>
      </c>
      <c r="J46" s="134" t="e">
        <f t="shared" si="0"/>
        <v>#DIV/0!</v>
      </c>
      <c r="K46" s="106" t="e">
        <f t="shared" si="1"/>
        <v>#DIV/0!</v>
      </c>
      <c r="L46" s="232"/>
      <c r="M46" s="228">
        <f>M47-SUM(M7:M45)</f>
        <v>15897553.372180015</v>
      </c>
      <c r="N46" s="231"/>
      <c r="O46" s="228">
        <f>O47-SUM(O7:O45)</f>
        <v>22032497.514099956</v>
      </c>
      <c r="P46" s="264">
        <f t="shared" si="2"/>
        <v>38.590492500914053</v>
      </c>
      <c r="Q46" s="239">
        <f t="shared" si="3"/>
        <v>11.528576969238683</v>
      </c>
      <c r="S46" s="269"/>
    </row>
    <row r="47" spans="1:19" s="35" customFormat="1" x14ac:dyDescent="0.25">
      <c r="A47" s="147"/>
      <c r="B47" s="148" t="s">
        <v>35</v>
      </c>
      <c r="C47" s="56"/>
      <c r="D47" s="149"/>
      <c r="E47" s="81">
        <v>277030201.55814999</v>
      </c>
      <c r="F47" s="218"/>
      <c r="G47" s="219"/>
      <c r="H47" s="147"/>
      <c r="I47" s="58"/>
      <c r="J47" s="189" t="e">
        <f t="shared" si="0"/>
        <v>#DIV/0!</v>
      </c>
      <c r="K47" s="190" t="e">
        <f t="shared" si="1"/>
        <v>#DIV/0!</v>
      </c>
      <c r="L47" s="230"/>
      <c r="M47" s="219">
        <v>158172401.82762</v>
      </c>
      <c r="N47" s="233"/>
      <c r="O47" s="233">
        <v>191112030.33026999</v>
      </c>
      <c r="P47" s="265">
        <f t="shared" si="2"/>
        <v>20.825142769563797</v>
      </c>
      <c r="Q47" s="240">
        <f t="shared" si="3"/>
        <v>100</v>
      </c>
      <c r="R47" s="32"/>
      <c r="S47" s="269"/>
    </row>
    <row r="48" spans="1:19" x14ac:dyDescent="0.25">
      <c r="F48" s="34"/>
      <c r="G48" s="34"/>
      <c r="H48" s="34"/>
      <c r="I48" s="34"/>
    </row>
    <row r="49" spans="4:15" x14ac:dyDescent="0.25">
      <c r="D49" s="34"/>
      <c r="E49" s="34"/>
      <c r="G49" s="216"/>
      <c r="H49" s="36"/>
      <c r="I49" s="165"/>
      <c r="O49" s="237"/>
    </row>
    <row r="50" spans="4:15" x14ac:dyDescent="0.25">
      <c r="E50" s="36"/>
      <c r="J50" s="44"/>
    </row>
    <row r="51" spans="4:15" x14ac:dyDescent="0.25">
      <c r="L51" s="57"/>
      <c r="M51" s="57"/>
      <c r="N51" s="57"/>
      <c r="O51" s="57"/>
    </row>
    <row r="52" spans="4:15" x14ac:dyDescent="0.25">
      <c r="F52" s="57"/>
      <c r="G52" s="37"/>
      <c r="H52" s="37"/>
      <c r="I52" s="57"/>
    </row>
    <row r="53" spans="4:15" x14ac:dyDescent="0.25">
      <c r="E53" s="37" t="s">
        <v>36</v>
      </c>
    </row>
  </sheetData>
  <sortState xmlns:xlrd2="http://schemas.microsoft.com/office/spreadsheetml/2017/richdata2" ref="B7:I45">
    <sortCondition descending="1" ref="I7"/>
  </sortState>
  <mergeCells count="16">
    <mergeCell ref="L4:M4"/>
    <mergeCell ref="L5:M5"/>
    <mergeCell ref="P4:P6"/>
    <mergeCell ref="Q4:Q6"/>
    <mergeCell ref="N4:O4"/>
    <mergeCell ref="N5:O5"/>
    <mergeCell ref="A1:K1"/>
    <mergeCell ref="D4:E4"/>
    <mergeCell ref="F4:G4"/>
    <mergeCell ref="H4:I4"/>
    <mergeCell ref="A2:K2"/>
    <mergeCell ref="J4:J6"/>
    <mergeCell ref="K4:K6"/>
    <mergeCell ref="D5:E5"/>
    <mergeCell ref="F5:G5"/>
    <mergeCell ref="H5:I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7"/>
  <sheetViews>
    <sheetView workbookViewId="0">
      <selection activeCell="F4" sqref="F4:F6"/>
    </sheetView>
  </sheetViews>
  <sheetFormatPr defaultColWidth="9.140625" defaultRowHeight="15" x14ac:dyDescent="0.25"/>
  <cols>
    <col min="1" max="1" width="4.42578125" style="5" bestFit="1" customWidth="1"/>
    <col min="2" max="2" width="51.5703125" style="1" bestFit="1" customWidth="1"/>
    <col min="3" max="3" width="14.28515625" style="6" bestFit="1" customWidth="1"/>
    <col min="4" max="5" width="14.5703125" style="6" customWidth="1"/>
    <col min="6" max="6" width="24.85546875" style="2" customWidth="1"/>
    <col min="7" max="7" width="28.42578125" style="85" customWidth="1"/>
    <col min="8" max="16384" width="9.140625" style="1"/>
  </cols>
  <sheetData>
    <row r="1" spans="1:9" ht="18.75" x14ac:dyDescent="0.25">
      <c r="A1" s="278" t="s">
        <v>88</v>
      </c>
      <c r="B1" s="278"/>
      <c r="C1" s="278"/>
      <c r="D1" s="278"/>
      <c r="E1" s="278"/>
      <c r="F1" s="278"/>
      <c r="G1" s="278"/>
    </row>
    <row r="2" spans="1:9" ht="18.75" x14ac:dyDescent="0.25">
      <c r="A2" s="278" t="s">
        <v>130</v>
      </c>
      <c r="B2" s="278"/>
      <c r="C2" s="278"/>
      <c r="D2" s="278"/>
      <c r="E2" s="278"/>
      <c r="F2" s="278"/>
      <c r="G2" s="278"/>
    </row>
    <row r="3" spans="1:9" ht="18.75" x14ac:dyDescent="0.25">
      <c r="A3" s="59"/>
      <c r="B3" s="303" t="s">
        <v>87</v>
      </c>
      <c r="C3" s="303"/>
      <c r="D3" s="303"/>
      <c r="E3" s="303"/>
      <c r="F3" s="93" t="s">
        <v>92</v>
      </c>
      <c r="G3" s="84"/>
    </row>
    <row r="4" spans="1:9" s="105" customFormat="1" ht="30" customHeight="1" x14ac:dyDescent="0.25">
      <c r="A4" s="102" t="s">
        <v>0</v>
      </c>
      <c r="B4" s="103" t="s">
        <v>1</v>
      </c>
      <c r="C4" s="104" t="s">
        <v>85</v>
      </c>
      <c r="D4" s="83" t="s">
        <v>85</v>
      </c>
      <c r="E4" s="55" t="s">
        <v>93</v>
      </c>
      <c r="F4" s="283" t="s">
        <v>141</v>
      </c>
      <c r="G4" s="304" t="s">
        <v>131</v>
      </c>
    </row>
    <row r="5" spans="1:9" x14ac:dyDescent="0.25">
      <c r="A5" s="95"/>
      <c r="B5" s="96"/>
      <c r="C5" s="97" t="s">
        <v>90</v>
      </c>
      <c r="D5" s="99" t="s">
        <v>90</v>
      </c>
      <c r="E5" s="97" t="s">
        <v>95</v>
      </c>
      <c r="F5" s="284"/>
      <c r="G5" s="305"/>
    </row>
    <row r="6" spans="1:9" x14ac:dyDescent="0.25">
      <c r="A6" s="3"/>
      <c r="B6" s="4"/>
      <c r="C6" s="98" t="s">
        <v>94</v>
      </c>
      <c r="D6" s="150" t="s">
        <v>129</v>
      </c>
      <c r="E6" s="150" t="s">
        <v>129</v>
      </c>
      <c r="F6" s="284"/>
      <c r="G6" s="305"/>
    </row>
    <row r="7" spans="1:9" x14ac:dyDescent="0.25">
      <c r="A7" s="115">
        <v>1</v>
      </c>
      <c r="B7" s="39" t="s">
        <v>37</v>
      </c>
      <c r="C7" s="119">
        <v>287651333.08546531</v>
      </c>
      <c r="D7" s="151">
        <v>183688518.00399309</v>
      </c>
      <c r="E7" s="200">
        <v>185111533.34651241</v>
      </c>
      <c r="F7" s="202">
        <f>E7/D7*100-100</f>
        <v>0.77468932624758224</v>
      </c>
      <c r="G7" s="117">
        <f>E7/E$34*100</f>
        <v>14.358076419191935</v>
      </c>
      <c r="I7" s="2"/>
    </row>
    <row r="8" spans="1:9" x14ac:dyDescent="0.25">
      <c r="A8" s="116">
        <v>2</v>
      </c>
      <c r="B8" s="40" t="s">
        <v>38</v>
      </c>
      <c r="C8" s="120">
        <v>162498809.52435809</v>
      </c>
      <c r="D8" s="152">
        <v>107787505.76209371</v>
      </c>
      <c r="E8" s="6">
        <v>105891931.86302111</v>
      </c>
      <c r="F8" s="203">
        <f t="shared" ref="F8:F34" si="0">E8/D8*100-100</f>
        <v>-1.7586211738273931</v>
      </c>
      <c r="G8" s="118">
        <f t="shared" ref="G8:G34" si="1">E8/E$34*100</f>
        <v>8.2134506822924962</v>
      </c>
      <c r="I8" s="2"/>
    </row>
    <row r="9" spans="1:9" x14ac:dyDescent="0.25">
      <c r="A9" s="116">
        <v>3</v>
      </c>
      <c r="B9" s="40" t="s">
        <v>49</v>
      </c>
      <c r="C9" s="114">
        <v>108953306.71762501</v>
      </c>
      <c r="D9" s="153">
        <v>51350831.022124998</v>
      </c>
      <c r="E9" s="6">
        <v>81186397.74447</v>
      </c>
      <c r="F9" s="203">
        <f t="shared" si="0"/>
        <v>58.101429185225953</v>
      </c>
      <c r="G9" s="118">
        <f t="shared" si="1"/>
        <v>6.2971792299508502</v>
      </c>
      <c r="I9" s="2"/>
    </row>
    <row r="10" spans="1:9" x14ac:dyDescent="0.25">
      <c r="A10" s="116">
        <v>4</v>
      </c>
      <c r="B10" s="40" t="s">
        <v>39</v>
      </c>
      <c r="C10" s="114">
        <v>124154271.84378199</v>
      </c>
      <c r="D10" s="153">
        <v>76363511.055708006</v>
      </c>
      <c r="E10" s="6">
        <v>91973641.247834101</v>
      </c>
      <c r="F10" s="203">
        <f t="shared" si="0"/>
        <v>20.4418707001808</v>
      </c>
      <c r="G10" s="118">
        <f t="shared" si="1"/>
        <v>7.1338859643918866</v>
      </c>
      <c r="I10" s="2"/>
    </row>
    <row r="11" spans="1:9" x14ac:dyDescent="0.25">
      <c r="A11" s="116">
        <v>5</v>
      </c>
      <c r="B11" s="40" t="s">
        <v>40</v>
      </c>
      <c r="C11" s="114">
        <v>109121118.501451</v>
      </c>
      <c r="D11" s="153">
        <v>62277623.148853801</v>
      </c>
      <c r="E11" s="6">
        <v>73467221.156648204</v>
      </c>
      <c r="F11" s="203">
        <f t="shared" si="0"/>
        <v>17.967284944464581</v>
      </c>
      <c r="G11" s="118">
        <f t="shared" si="1"/>
        <v>5.698445453953684</v>
      </c>
      <c r="I11" s="2"/>
    </row>
    <row r="12" spans="1:9" x14ac:dyDescent="0.25">
      <c r="A12" s="116">
        <v>6</v>
      </c>
      <c r="B12" s="40" t="s">
        <v>47</v>
      </c>
      <c r="C12" s="114">
        <v>31204502.936547399</v>
      </c>
      <c r="D12" s="153">
        <v>20229859.474845599</v>
      </c>
      <c r="E12" s="6">
        <v>45818466.986864597</v>
      </c>
      <c r="F12" s="203">
        <f t="shared" si="0"/>
        <v>126.48929936382714</v>
      </c>
      <c r="G12" s="118">
        <f t="shared" si="1"/>
        <v>3.5538847229802779</v>
      </c>
      <c r="I12" s="2"/>
    </row>
    <row r="13" spans="1:9" x14ac:dyDescent="0.25">
      <c r="A13" s="116">
        <v>7</v>
      </c>
      <c r="B13" s="40" t="s">
        <v>42</v>
      </c>
      <c r="C13" s="120">
        <v>73876013.861158818</v>
      </c>
      <c r="D13" s="152">
        <v>48024250.151229441</v>
      </c>
      <c r="E13" s="6">
        <v>51826078.821253911</v>
      </c>
      <c r="F13" s="203">
        <f t="shared" si="0"/>
        <v>7.9164769008416016</v>
      </c>
      <c r="G13" s="118">
        <f t="shared" si="1"/>
        <v>4.0198619003911347</v>
      </c>
      <c r="I13" s="2"/>
    </row>
    <row r="14" spans="1:9" x14ac:dyDescent="0.25">
      <c r="A14" s="116">
        <v>8</v>
      </c>
      <c r="B14" s="40" t="s">
        <v>41</v>
      </c>
      <c r="C14" s="114">
        <v>60781124.558548503</v>
      </c>
      <c r="D14" s="153">
        <v>42935451.390196301</v>
      </c>
      <c r="E14" s="6">
        <v>39647741.349029496</v>
      </c>
      <c r="F14" s="203">
        <f t="shared" si="0"/>
        <v>-7.6573319592897207</v>
      </c>
      <c r="G14" s="118">
        <f t="shared" si="1"/>
        <v>3.0752557112263079</v>
      </c>
      <c r="I14" s="2"/>
    </row>
    <row r="15" spans="1:9" x14ac:dyDescent="0.25">
      <c r="A15" s="116">
        <v>9</v>
      </c>
      <c r="B15" s="40" t="s">
        <v>44</v>
      </c>
      <c r="C15" s="120">
        <v>43081956.013412185</v>
      </c>
      <c r="D15" s="152">
        <v>27121355.063754056</v>
      </c>
      <c r="E15" s="6">
        <v>36412458.431932494</v>
      </c>
      <c r="F15" s="203">
        <f t="shared" si="0"/>
        <v>34.257519015321606</v>
      </c>
      <c r="G15" s="118">
        <f t="shared" si="1"/>
        <v>2.8243127336516469</v>
      </c>
      <c r="I15" s="2"/>
    </row>
    <row r="16" spans="1:9" x14ac:dyDescent="0.25">
      <c r="A16" s="116">
        <v>10</v>
      </c>
      <c r="B16" s="40" t="s">
        <v>43</v>
      </c>
      <c r="C16" s="114">
        <v>42469335.178248897</v>
      </c>
      <c r="D16" s="153">
        <v>28225263.566973001</v>
      </c>
      <c r="E16" s="6">
        <v>27803406.915524598</v>
      </c>
      <c r="F16" s="203">
        <f t="shared" si="0"/>
        <v>-1.494606597551936</v>
      </c>
      <c r="G16" s="118">
        <f t="shared" si="1"/>
        <v>2.1565562879311155</v>
      </c>
      <c r="I16" s="2"/>
    </row>
    <row r="17" spans="1:9" x14ac:dyDescent="0.25">
      <c r="A17" s="116">
        <v>11</v>
      </c>
      <c r="B17" s="40" t="s">
        <v>45</v>
      </c>
      <c r="C17" s="120">
        <v>41073268.2123487</v>
      </c>
      <c r="D17" s="152">
        <v>28828692.815689191</v>
      </c>
      <c r="E17" s="6">
        <v>30082749.385043517</v>
      </c>
      <c r="F17" s="203">
        <f t="shared" si="0"/>
        <v>4.3500292481934508</v>
      </c>
      <c r="G17" s="118">
        <f t="shared" si="1"/>
        <v>2.3333522593717513</v>
      </c>
      <c r="I17" s="2"/>
    </row>
    <row r="18" spans="1:9" x14ac:dyDescent="0.25">
      <c r="A18" s="116">
        <v>12</v>
      </c>
      <c r="B18" s="40" t="s">
        <v>48</v>
      </c>
      <c r="C18" s="120">
        <v>27979738.084973771</v>
      </c>
      <c r="D18" s="152">
        <v>17710970.782076787</v>
      </c>
      <c r="E18" s="6">
        <v>18478937.453298688</v>
      </c>
      <c r="F18" s="203">
        <f t="shared" si="0"/>
        <v>4.3361071545500636</v>
      </c>
      <c r="G18" s="118">
        <f t="shared" si="1"/>
        <v>1.4333088344272491</v>
      </c>
      <c r="I18" s="2"/>
    </row>
    <row r="19" spans="1:9" x14ac:dyDescent="0.25">
      <c r="A19" s="116">
        <v>13</v>
      </c>
      <c r="B19" s="41" t="s">
        <v>96</v>
      </c>
      <c r="C19" s="120">
        <v>24602481.223376513</v>
      </c>
      <c r="D19" s="152">
        <v>16594522.418354452</v>
      </c>
      <c r="E19" s="6">
        <v>16998797.289772701</v>
      </c>
      <c r="F19" s="203">
        <f t="shared" si="0"/>
        <v>2.4361946745216301</v>
      </c>
      <c r="G19" s="118">
        <f t="shared" si="1"/>
        <v>1.3185025595570627</v>
      </c>
      <c r="I19" s="2"/>
    </row>
    <row r="20" spans="1:9" x14ac:dyDescent="0.25">
      <c r="A20" s="116">
        <v>14</v>
      </c>
      <c r="B20" s="40" t="s">
        <v>51</v>
      </c>
      <c r="C20" s="120">
        <v>19945746.062931489</v>
      </c>
      <c r="D20" s="152">
        <v>16467357.363076</v>
      </c>
      <c r="E20" s="6">
        <v>25007274.045034688</v>
      </c>
      <c r="F20" s="203">
        <f t="shared" si="0"/>
        <v>51.859666937861874</v>
      </c>
      <c r="G20" s="118">
        <f t="shared" si="1"/>
        <v>1.9396757472812962</v>
      </c>
      <c r="I20" s="2"/>
    </row>
    <row r="21" spans="1:9" x14ac:dyDescent="0.25">
      <c r="A21" s="116">
        <v>15</v>
      </c>
      <c r="B21" s="41" t="s">
        <v>53</v>
      </c>
      <c r="C21" s="114">
        <v>15064967.651152501</v>
      </c>
      <c r="D21" s="153">
        <v>9233066.2941887993</v>
      </c>
      <c r="E21" s="6">
        <v>11137044.555813599</v>
      </c>
      <c r="F21" s="203">
        <f t="shared" si="0"/>
        <v>20.621299587366181</v>
      </c>
      <c r="G21" s="118">
        <f t="shared" si="1"/>
        <v>0.86383886473992022</v>
      </c>
      <c r="I21" s="2"/>
    </row>
    <row r="22" spans="1:9" x14ac:dyDescent="0.25">
      <c r="A22" s="116">
        <v>16</v>
      </c>
      <c r="B22" s="41" t="s">
        <v>54</v>
      </c>
      <c r="C22" s="114">
        <v>18491717.299513899</v>
      </c>
      <c r="D22" s="153">
        <v>11519207.516138</v>
      </c>
      <c r="E22" s="6">
        <v>12339733.1759267</v>
      </c>
      <c r="F22" s="203">
        <f t="shared" si="0"/>
        <v>7.1231085874542401</v>
      </c>
      <c r="G22" s="118">
        <f t="shared" si="1"/>
        <v>0.95712476002636715</v>
      </c>
      <c r="I22" s="2"/>
    </row>
    <row r="23" spans="1:9" x14ac:dyDescent="0.25">
      <c r="A23" s="116">
        <v>17</v>
      </c>
      <c r="B23" s="40" t="s">
        <v>52</v>
      </c>
      <c r="C23" s="120">
        <v>22561424.271702651</v>
      </c>
      <c r="D23" s="152">
        <v>14122499.682971239</v>
      </c>
      <c r="E23" s="6">
        <v>13997874.15213934</v>
      </c>
      <c r="F23" s="203">
        <f t="shared" si="0"/>
        <v>-0.88246085062527868</v>
      </c>
      <c r="G23" s="118">
        <f t="shared" si="1"/>
        <v>1.0857375720962055</v>
      </c>
      <c r="I23" s="2"/>
    </row>
    <row r="24" spans="1:9" x14ac:dyDescent="0.25">
      <c r="A24" s="116">
        <v>18</v>
      </c>
      <c r="B24" s="41" t="s">
        <v>56</v>
      </c>
      <c r="C24" s="114">
        <v>11840829.372054201</v>
      </c>
      <c r="D24" s="153">
        <v>6821081.1883570598</v>
      </c>
      <c r="E24" s="6">
        <v>7515955.3519453099</v>
      </c>
      <c r="F24" s="203">
        <f t="shared" si="0"/>
        <v>10.187155736752331</v>
      </c>
      <c r="G24" s="118">
        <f t="shared" si="1"/>
        <v>0.58297103025157637</v>
      </c>
      <c r="I24" s="2"/>
    </row>
    <row r="25" spans="1:9" x14ac:dyDescent="0.25">
      <c r="A25" s="116">
        <v>19</v>
      </c>
      <c r="B25" s="40" t="s">
        <v>50</v>
      </c>
      <c r="C25" s="114">
        <v>6817017.5618400304</v>
      </c>
      <c r="D25" s="153">
        <v>3851715.62184003</v>
      </c>
      <c r="E25" s="6">
        <v>8535729.9417499993</v>
      </c>
      <c r="F25" s="203">
        <f t="shared" si="0"/>
        <v>121.60851889871185</v>
      </c>
      <c r="G25" s="118">
        <f t="shared" si="1"/>
        <v>0.6620692972588369</v>
      </c>
      <c r="I25" s="2"/>
    </row>
    <row r="26" spans="1:9" x14ac:dyDescent="0.25">
      <c r="A26" s="116">
        <v>20</v>
      </c>
      <c r="B26" s="41" t="s">
        <v>32</v>
      </c>
      <c r="C26" s="114">
        <v>9949912.2569174599</v>
      </c>
      <c r="D26" s="153">
        <v>6385275.4019217696</v>
      </c>
      <c r="E26" s="6">
        <v>8504358.9186456706</v>
      </c>
      <c r="F26" s="203">
        <f t="shared" si="0"/>
        <v>33.1870339701577</v>
      </c>
      <c r="G26" s="118">
        <f t="shared" si="1"/>
        <v>0.65963602074204075</v>
      </c>
      <c r="I26" s="2"/>
    </row>
    <row r="27" spans="1:9" x14ac:dyDescent="0.25">
      <c r="A27" s="116">
        <v>21</v>
      </c>
      <c r="B27" s="38" t="s">
        <v>60</v>
      </c>
      <c r="C27" s="114">
        <v>29021992.142680399</v>
      </c>
      <c r="D27" s="153">
        <v>20269978.906680401</v>
      </c>
      <c r="E27" s="6">
        <v>11994386.7995</v>
      </c>
      <c r="F27" s="203">
        <f t="shared" si="0"/>
        <v>-40.826841237871271</v>
      </c>
      <c r="G27" s="118">
        <f t="shared" si="1"/>
        <v>0.93033815427477573</v>
      </c>
      <c r="I27" s="2"/>
    </row>
    <row r="28" spans="1:9" x14ac:dyDescent="0.25">
      <c r="A28" s="116">
        <v>22</v>
      </c>
      <c r="B28" s="40" t="s">
        <v>59</v>
      </c>
      <c r="C28" s="114">
        <v>5144822.4820975102</v>
      </c>
      <c r="D28" s="153">
        <v>3311165.9151562499</v>
      </c>
      <c r="E28" s="6">
        <v>3671620.9193764701</v>
      </c>
      <c r="F28" s="203">
        <f t="shared" si="0"/>
        <v>10.886044778677629</v>
      </c>
      <c r="G28" s="118">
        <f t="shared" si="1"/>
        <v>0.28478729979524708</v>
      </c>
      <c r="I28" s="2"/>
    </row>
    <row r="29" spans="1:9" x14ac:dyDescent="0.25">
      <c r="A29" s="116">
        <v>23</v>
      </c>
      <c r="B29" s="40" t="s">
        <v>46</v>
      </c>
      <c r="C29" s="114">
        <v>7557708.4507633299</v>
      </c>
      <c r="D29" s="153">
        <v>5288526.4048863295</v>
      </c>
      <c r="E29" s="6">
        <v>8004741.3827390196</v>
      </c>
      <c r="F29" s="203">
        <f t="shared" si="0"/>
        <v>51.360525974552104</v>
      </c>
      <c r="G29" s="118">
        <f t="shared" si="1"/>
        <v>0.62088345556562996</v>
      </c>
      <c r="I29" s="2"/>
    </row>
    <row r="30" spans="1:9" x14ac:dyDescent="0.25">
      <c r="A30" s="116">
        <v>24</v>
      </c>
      <c r="B30" s="41" t="s">
        <v>57</v>
      </c>
      <c r="C30" s="114">
        <v>15007461.3642515</v>
      </c>
      <c r="D30" s="153">
        <v>9579773.3089780901</v>
      </c>
      <c r="E30" s="6">
        <v>8649913.1466003396</v>
      </c>
      <c r="F30" s="203">
        <f t="shared" si="0"/>
        <v>-9.7064944272354836</v>
      </c>
      <c r="G30" s="118">
        <f t="shared" si="1"/>
        <v>0.67092585606633437</v>
      </c>
      <c r="I30" s="2"/>
    </row>
    <row r="31" spans="1:9" x14ac:dyDescent="0.25">
      <c r="A31" s="116">
        <v>25</v>
      </c>
      <c r="B31" s="40" t="s">
        <v>55</v>
      </c>
      <c r="C31" s="120">
        <v>7026125.9759383546</v>
      </c>
      <c r="D31" s="152">
        <v>4625210.3792382823</v>
      </c>
      <c r="E31" s="6">
        <v>28125071.280173603</v>
      </c>
      <c r="F31" s="203">
        <f t="shared" si="0"/>
        <v>508.08198923062764</v>
      </c>
      <c r="G31" s="118">
        <f t="shared" si="1"/>
        <v>2.1815060111896649</v>
      </c>
      <c r="I31" s="2"/>
    </row>
    <row r="32" spans="1:9" x14ac:dyDescent="0.25">
      <c r="A32" s="116">
        <v>26</v>
      </c>
      <c r="B32" s="41" t="s">
        <v>58</v>
      </c>
      <c r="C32" s="114">
        <v>4978819.5029583098</v>
      </c>
      <c r="D32" s="153">
        <v>3088469.9963355302</v>
      </c>
      <c r="E32" s="6">
        <v>3225583.3827773901</v>
      </c>
      <c r="F32" s="203">
        <f t="shared" si="0"/>
        <v>4.4395246385603429</v>
      </c>
      <c r="G32" s="118">
        <f t="shared" si="1"/>
        <v>0.25019063841743044</v>
      </c>
      <c r="I32" s="2"/>
    </row>
    <row r="33" spans="1:9" x14ac:dyDescent="0.25">
      <c r="A33" s="116">
        <v>27</v>
      </c>
      <c r="B33" s="40" t="s">
        <v>34</v>
      </c>
      <c r="C33" s="121">
        <f>C34-SUM(C7:C32)</f>
        <v>493266927.30693221</v>
      </c>
      <c r="D33" s="234">
        <f>D34-SUM(D7:D32)</f>
        <v>319864557.48026001</v>
      </c>
      <c r="E33" s="121">
        <f t="shared" ref="E33" si="2">E34-SUM(E7:E32)</f>
        <v>333841581.57278216</v>
      </c>
      <c r="F33" s="201">
        <f t="shared" si="0"/>
        <v>4.3696695259476144</v>
      </c>
      <c r="G33" s="118">
        <f t="shared" si="1"/>
        <v>25.894242532977284</v>
      </c>
      <c r="I33" s="2"/>
    </row>
    <row r="34" spans="1:9" x14ac:dyDescent="0.25">
      <c r="A34" s="122"/>
      <c r="B34" s="123" t="s">
        <v>35</v>
      </c>
      <c r="C34" s="124">
        <v>1804122731.4430301</v>
      </c>
      <c r="D34" s="158">
        <v>1145566240.1159201</v>
      </c>
      <c r="E34" s="86">
        <v>1289250230.61641</v>
      </c>
      <c r="F34" s="201">
        <f t="shared" si="0"/>
        <v>12.542617394691248</v>
      </c>
      <c r="G34" s="108">
        <f t="shared" si="1"/>
        <v>100</v>
      </c>
      <c r="I34" s="2"/>
    </row>
    <row r="35" spans="1:9" x14ac:dyDescent="0.25">
      <c r="D35" s="167"/>
    </row>
    <row r="36" spans="1:9" x14ac:dyDescent="0.25">
      <c r="C36" s="45"/>
      <c r="D36" s="45"/>
      <c r="E36" s="45"/>
    </row>
    <row r="37" spans="1:9" x14ac:dyDescent="0.25">
      <c r="D37" s="167"/>
      <c r="E37" s="220"/>
    </row>
  </sheetData>
  <sortState xmlns:xlrd2="http://schemas.microsoft.com/office/spreadsheetml/2017/richdata2" ref="B6:E31">
    <sortCondition descending="1" ref="E6"/>
  </sortState>
  <mergeCells count="5">
    <mergeCell ref="A1:G1"/>
    <mergeCell ref="A2:G2"/>
    <mergeCell ref="B3:E3"/>
    <mergeCell ref="F4:F6"/>
    <mergeCell ref="G4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"/>
  <sheetViews>
    <sheetView workbookViewId="0">
      <selection activeCell="D5" sqref="D5"/>
    </sheetView>
  </sheetViews>
  <sheetFormatPr defaultColWidth="9.140625" defaultRowHeight="15.75" x14ac:dyDescent="0.25"/>
  <cols>
    <col min="1" max="1" width="8.28515625" style="13" bestFit="1" customWidth="1"/>
    <col min="2" max="2" width="21.5703125" style="7" bestFit="1" customWidth="1"/>
    <col min="3" max="3" width="15.7109375" style="74" bestFit="1" customWidth="1"/>
    <col min="4" max="4" width="14.42578125" style="74" bestFit="1" customWidth="1"/>
    <col min="5" max="5" width="22.28515625" style="62" customWidth="1"/>
    <col min="6" max="6" width="15.7109375" style="7" customWidth="1"/>
    <col min="7" max="7" width="16.85546875" style="7" bestFit="1" customWidth="1"/>
    <col min="8" max="8" width="12.28515625" style="7" customWidth="1"/>
    <col min="9" max="9" width="11.5703125" style="7" bestFit="1" customWidth="1"/>
    <col min="10" max="16384" width="9.140625" style="7"/>
  </cols>
  <sheetData>
    <row r="1" spans="1:9" x14ac:dyDescent="0.25">
      <c r="A1" s="309" t="s">
        <v>61</v>
      </c>
      <c r="B1" s="309"/>
      <c r="C1" s="309"/>
      <c r="D1" s="309"/>
      <c r="E1" s="309"/>
      <c r="F1" s="309"/>
    </row>
    <row r="2" spans="1:9" x14ac:dyDescent="0.25">
      <c r="A2" s="310" t="s">
        <v>135</v>
      </c>
      <c r="B2" s="310"/>
      <c r="C2" s="310"/>
      <c r="D2" s="310"/>
      <c r="E2" s="310"/>
      <c r="F2" s="310"/>
    </row>
    <row r="3" spans="1:9" x14ac:dyDescent="0.25">
      <c r="A3" s="8" t="s">
        <v>62</v>
      </c>
      <c r="B3" s="9"/>
      <c r="C3" s="60"/>
      <c r="D3" s="61" t="s">
        <v>63</v>
      </c>
    </row>
    <row r="4" spans="1:9" ht="63" x14ac:dyDescent="0.25">
      <c r="A4" s="11" t="s">
        <v>0</v>
      </c>
      <c r="B4" s="12" t="s">
        <v>64</v>
      </c>
      <c r="C4" s="63" t="s">
        <v>132</v>
      </c>
      <c r="D4" s="63" t="s">
        <v>133</v>
      </c>
      <c r="E4" s="306" t="s">
        <v>141</v>
      </c>
      <c r="F4" s="304" t="s">
        <v>134</v>
      </c>
    </row>
    <row r="5" spans="1:9" x14ac:dyDescent="0.25">
      <c r="A5" s="92"/>
      <c r="B5" s="88"/>
      <c r="C5" s="75" t="s">
        <v>90</v>
      </c>
      <c r="D5" s="192" t="s">
        <v>95</v>
      </c>
      <c r="E5" s="307"/>
      <c r="F5" s="308"/>
    </row>
    <row r="6" spans="1:9" x14ac:dyDescent="0.25">
      <c r="A6" s="111">
        <v>1</v>
      </c>
      <c r="B6" s="68" t="s">
        <v>145</v>
      </c>
      <c r="C6" s="76">
        <v>125.00882571633001</v>
      </c>
      <c r="D6" s="159">
        <v>156.66446696262</v>
      </c>
      <c r="E6" s="79">
        <f>D6/C6*100-100</f>
        <v>25.32272506752679</v>
      </c>
      <c r="F6" s="91">
        <f>D6/D$21*100</f>
        <v>81.975198888254454</v>
      </c>
      <c r="G6" s="211"/>
      <c r="H6" s="224"/>
      <c r="I6" s="209"/>
    </row>
    <row r="7" spans="1:9" x14ac:dyDescent="0.25">
      <c r="A7" s="112">
        <v>2</v>
      </c>
      <c r="B7" s="68" t="s">
        <v>146</v>
      </c>
      <c r="C7" s="77">
        <v>11.378102319010001</v>
      </c>
      <c r="D7" s="159">
        <v>12.800429747579999</v>
      </c>
      <c r="E7" s="80">
        <f t="shared" ref="E7:E21" si="0">D7/C7*100-100</f>
        <v>12.500568097314783</v>
      </c>
      <c r="F7" s="87">
        <f t="shared" ref="F7:F21" si="1">D7/D$21*100</f>
        <v>6.6978670706699912</v>
      </c>
      <c r="G7" s="211"/>
      <c r="H7" s="224"/>
      <c r="I7" s="209"/>
    </row>
    <row r="8" spans="1:9" x14ac:dyDescent="0.25">
      <c r="A8" s="112">
        <v>3</v>
      </c>
      <c r="B8" s="68" t="s">
        <v>147</v>
      </c>
      <c r="C8" s="77">
        <v>2.9339378854200002</v>
      </c>
      <c r="D8" s="159">
        <v>3.2020075856100001</v>
      </c>
      <c r="E8" s="80">
        <f t="shared" si="0"/>
        <v>9.1368566976878896</v>
      </c>
      <c r="F8" s="87">
        <f t="shared" si="1"/>
        <v>1.6754610267477432</v>
      </c>
      <c r="G8" s="211"/>
      <c r="H8" s="224"/>
      <c r="I8" s="209"/>
    </row>
    <row r="9" spans="1:9" x14ac:dyDescent="0.25">
      <c r="A9" s="112">
        <v>4</v>
      </c>
      <c r="B9" s="68" t="s">
        <v>148</v>
      </c>
      <c r="C9" s="77">
        <v>2.07536790798</v>
      </c>
      <c r="D9" s="159">
        <v>2.0396665180599998</v>
      </c>
      <c r="E9" s="80">
        <f t="shared" si="0"/>
        <v>-1.7202439038748167</v>
      </c>
      <c r="F9" s="87">
        <f t="shared" si="1"/>
        <v>1.0672622307110404</v>
      </c>
      <c r="G9" s="211"/>
      <c r="H9" s="224"/>
      <c r="I9" s="209"/>
    </row>
    <row r="10" spans="1:9" x14ac:dyDescent="0.25">
      <c r="A10" s="112">
        <v>5</v>
      </c>
      <c r="B10" s="68" t="s">
        <v>149</v>
      </c>
      <c r="C10" s="77">
        <v>1.31706743986</v>
      </c>
      <c r="D10" s="159">
        <v>1.4822531661</v>
      </c>
      <c r="E10" s="80">
        <f t="shared" si="0"/>
        <v>12.541933787199142</v>
      </c>
      <c r="F10" s="87">
        <f t="shared" si="1"/>
        <v>0.77559385640895884</v>
      </c>
      <c r="G10" s="211"/>
      <c r="H10" s="224"/>
      <c r="I10" s="209"/>
    </row>
    <row r="11" spans="1:9" x14ac:dyDescent="0.25">
      <c r="A11" s="112">
        <v>6</v>
      </c>
      <c r="B11" s="68" t="s">
        <v>150</v>
      </c>
      <c r="C11" s="77">
        <v>1.2266116865699999</v>
      </c>
      <c r="D11" s="159">
        <v>1.4784402907199998</v>
      </c>
      <c r="E11" s="80">
        <f t="shared" si="0"/>
        <v>20.530425961796723</v>
      </c>
      <c r="F11" s="87">
        <f t="shared" si="1"/>
        <v>0.77359875679465884</v>
      </c>
      <c r="G11" s="211"/>
      <c r="H11" s="224"/>
      <c r="I11" s="209"/>
    </row>
    <row r="12" spans="1:9" x14ac:dyDescent="0.25">
      <c r="A12" s="112">
        <v>7</v>
      </c>
      <c r="B12" s="68" t="s">
        <v>151</v>
      </c>
      <c r="C12" s="77">
        <v>1.1486700644600001</v>
      </c>
      <c r="D12" s="159">
        <v>1.3598603466600001</v>
      </c>
      <c r="E12" s="80">
        <f t="shared" si="0"/>
        <v>18.385634720905045</v>
      </c>
      <c r="F12" s="87">
        <f t="shared" si="1"/>
        <v>0.71155141008651279</v>
      </c>
      <c r="G12" s="211"/>
      <c r="H12" s="224"/>
      <c r="I12" s="209"/>
    </row>
    <row r="13" spans="1:9" x14ac:dyDescent="0.25">
      <c r="A13" s="112">
        <v>8</v>
      </c>
      <c r="B13" s="68" t="s">
        <v>152</v>
      </c>
      <c r="C13" s="77">
        <v>1.8189000529199999</v>
      </c>
      <c r="D13" s="159">
        <v>1.3539004675400002</v>
      </c>
      <c r="E13" s="80">
        <f t="shared" si="0"/>
        <v>-25.564878324870307</v>
      </c>
      <c r="F13" s="87">
        <f t="shared" si="1"/>
        <v>0.70843288368621216</v>
      </c>
      <c r="G13" s="211"/>
      <c r="H13" s="224"/>
      <c r="I13" s="209"/>
    </row>
    <row r="14" spans="1:9" x14ac:dyDescent="0.25">
      <c r="A14" s="112">
        <v>9</v>
      </c>
      <c r="B14" s="68" t="s">
        <v>153</v>
      </c>
      <c r="C14" s="77">
        <v>2.1216633204100002</v>
      </c>
      <c r="D14" s="159">
        <v>0.98335355816999992</v>
      </c>
      <c r="E14" s="80">
        <f t="shared" si="0"/>
        <v>-53.651762336166883</v>
      </c>
      <c r="F14" s="87">
        <f t="shared" si="1"/>
        <v>0.51454299160059092</v>
      </c>
      <c r="G14" s="211"/>
      <c r="H14" s="224"/>
      <c r="I14" s="209"/>
    </row>
    <row r="15" spans="1:9" x14ac:dyDescent="0.25">
      <c r="A15" s="112">
        <v>10</v>
      </c>
      <c r="B15" s="68" t="s">
        <v>154</v>
      </c>
      <c r="C15" s="77">
        <v>0.85710388136000004</v>
      </c>
      <c r="D15" s="159">
        <v>0.91994168498000006</v>
      </c>
      <c r="E15" s="80">
        <f t="shared" si="0"/>
        <v>7.3314104610391979</v>
      </c>
      <c r="F15" s="87">
        <f t="shared" si="1"/>
        <v>0.48136251987392109</v>
      </c>
      <c r="G15" s="211"/>
      <c r="H15" s="224"/>
      <c r="I15" s="209"/>
    </row>
    <row r="16" spans="1:9" x14ac:dyDescent="0.25">
      <c r="A16" s="112">
        <v>11</v>
      </c>
      <c r="B16" s="68" t="s">
        <v>155</v>
      </c>
      <c r="C16" s="77">
        <v>0.77320272132000001</v>
      </c>
      <c r="D16" s="159">
        <v>0.89137051878000007</v>
      </c>
      <c r="E16" s="80">
        <f t="shared" si="0"/>
        <v>15.282899840065966</v>
      </c>
      <c r="F16" s="87">
        <f t="shared" si="1"/>
        <v>0.46641256295565447</v>
      </c>
      <c r="G16" s="211"/>
      <c r="H16" s="224"/>
      <c r="I16" s="209"/>
    </row>
    <row r="17" spans="1:9" x14ac:dyDescent="0.25">
      <c r="A17" s="112">
        <v>12</v>
      </c>
      <c r="B17" s="68" t="s">
        <v>156</v>
      </c>
      <c r="C17" s="126">
        <v>0.70375031736999993</v>
      </c>
      <c r="D17" s="159">
        <v>0.80908645168000004</v>
      </c>
      <c r="E17" s="80">
        <f t="shared" si="0"/>
        <v>14.967827610174879</v>
      </c>
      <c r="F17" s="87">
        <f t="shared" si="1"/>
        <v>0.42335715354066322</v>
      </c>
      <c r="G17" s="211"/>
      <c r="H17" s="224"/>
      <c r="I17" s="209"/>
    </row>
    <row r="18" spans="1:9" x14ac:dyDescent="0.25">
      <c r="A18" s="112">
        <v>13</v>
      </c>
      <c r="B18" s="68" t="s">
        <v>157</v>
      </c>
      <c r="C18" s="77">
        <v>0.77752515787999998</v>
      </c>
      <c r="D18" s="159">
        <v>0.63596328131000002</v>
      </c>
      <c r="E18" s="80">
        <f t="shared" si="0"/>
        <v>-18.206726192112228</v>
      </c>
      <c r="F18" s="87">
        <f t="shared" si="1"/>
        <v>0.33276988382728234</v>
      </c>
      <c r="G18" s="211"/>
      <c r="H18" s="224"/>
      <c r="I18" s="209"/>
    </row>
    <row r="19" spans="1:9" x14ac:dyDescent="0.25">
      <c r="A19" s="112">
        <v>14</v>
      </c>
      <c r="B19" s="68" t="s">
        <v>158</v>
      </c>
      <c r="C19" s="77">
        <v>0.4551472338</v>
      </c>
      <c r="D19" s="159">
        <v>0.60100429251000009</v>
      </c>
      <c r="E19" s="80">
        <f t="shared" si="0"/>
        <v>32.046126589026443</v>
      </c>
      <c r="F19" s="87">
        <f t="shared" si="1"/>
        <v>0.31447747767180084</v>
      </c>
      <c r="G19" s="211"/>
      <c r="H19" s="224"/>
      <c r="I19" s="209"/>
    </row>
    <row r="20" spans="1:9" x14ac:dyDescent="0.25">
      <c r="A20" s="113">
        <v>15</v>
      </c>
      <c r="B20" s="125" t="s">
        <v>34</v>
      </c>
      <c r="C20" s="109">
        <f>C21-SUM(C6:C19)</f>
        <v>5.5765261229300052</v>
      </c>
      <c r="D20" s="109">
        <f>D21-SUM(D6:D19)</f>
        <v>5.8902854579499717</v>
      </c>
      <c r="E20" s="80">
        <f t="shared" si="0"/>
        <v>5.6264299333204377</v>
      </c>
      <c r="F20" s="87">
        <f t="shared" si="1"/>
        <v>3.0821112871705059</v>
      </c>
      <c r="G20" s="211"/>
      <c r="H20" s="224"/>
    </row>
    <row r="21" spans="1:9" s="164" customFormat="1" x14ac:dyDescent="0.25">
      <c r="A21" s="242"/>
      <c r="B21" s="243" t="s">
        <v>89</v>
      </c>
      <c r="C21" s="244">
        <v>158.17240182762001</v>
      </c>
      <c r="D21" s="78">
        <v>191.11203033026999</v>
      </c>
      <c r="E21" s="245">
        <f t="shared" si="0"/>
        <v>20.825142769563769</v>
      </c>
      <c r="F21" s="78">
        <f t="shared" si="1"/>
        <v>100</v>
      </c>
      <c r="G21" s="211"/>
      <c r="H21" s="224"/>
      <c r="I21" s="241"/>
    </row>
    <row r="22" spans="1:9" x14ac:dyDescent="0.25">
      <c r="A22" s="65"/>
      <c r="B22"/>
      <c r="C22" s="66"/>
      <c r="D22" s="66"/>
      <c r="E22" s="67"/>
    </row>
    <row r="23" spans="1:9" x14ac:dyDescent="0.25">
      <c r="A23" s="65"/>
      <c r="B23"/>
      <c r="C23" s="68"/>
      <c r="D23" s="68"/>
      <c r="E23" s="69"/>
      <c r="H23" s="68"/>
      <c r="I23" s="68"/>
    </row>
    <row r="24" spans="1:9" x14ac:dyDescent="0.25">
      <c r="A24" s="311" t="s">
        <v>61</v>
      </c>
      <c r="B24" s="311"/>
      <c r="C24" s="311"/>
      <c r="D24" s="311"/>
      <c r="E24" s="311"/>
      <c r="F24" s="311"/>
      <c r="H24" s="68"/>
      <c r="I24" s="68"/>
    </row>
    <row r="25" spans="1:9" x14ac:dyDescent="0.25">
      <c r="A25" s="310" t="s">
        <v>136</v>
      </c>
      <c r="B25" s="310"/>
      <c r="C25" s="310"/>
      <c r="D25" s="310"/>
      <c r="E25" s="310"/>
      <c r="F25" s="310"/>
      <c r="H25" s="68"/>
      <c r="I25" s="68"/>
    </row>
    <row r="26" spans="1:9" x14ac:dyDescent="0.25">
      <c r="A26" s="70" t="s">
        <v>65</v>
      </c>
      <c r="B26" s="71"/>
      <c r="C26" s="72"/>
      <c r="D26" s="73" t="s">
        <v>63</v>
      </c>
      <c r="E26" s="69"/>
      <c r="H26" s="68"/>
      <c r="I26" s="68"/>
    </row>
    <row r="27" spans="1:9" ht="63" customHeight="1" x14ac:dyDescent="0.25">
      <c r="A27" s="11" t="s">
        <v>0</v>
      </c>
      <c r="B27" s="12" t="s">
        <v>64</v>
      </c>
      <c r="C27" s="63" t="s">
        <v>132</v>
      </c>
      <c r="D27" s="63" t="s">
        <v>133</v>
      </c>
      <c r="E27" s="306" t="s">
        <v>141</v>
      </c>
      <c r="F27" s="304" t="s">
        <v>134</v>
      </c>
      <c r="H27" s="68"/>
      <c r="I27" s="68"/>
    </row>
    <row r="28" spans="1:9" x14ac:dyDescent="0.25">
      <c r="A28" s="92"/>
      <c r="B28" s="88"/>
      <c r="C28" s="75" t="s">
        <v>90</v>
      </c>
      <c r="D28" s="192" t="s">
        <v>95</v>
      </c>
      <c r="E28" s="307"/>
      <c r="F28" s="308"/>
      <c r="H28" s="68"/>
      <c r="I28" s="68"/>
    </row>
    <row r="29" spans="1:9" x14ac:dyDescent="0.25">
      <c r="A29" s="89">
        <v>1</v>
      </c>
      <c r="B29" s="68" t="s">
        <v>145</v>
      </c>
      <c r="C29" s="91">
        <v>688.68496039047</v>
      </c>
      <c r="D29" s="91">
        <v>724.06120556244605</v>
      </c>
      <c r="E29" s="80">
        <f>D29/C29*100-100</f>
        <v>5.1367820130584079</v>
      </c>
      <c r="F29" s="87">
        <f>D29/D$44*100</f>
        <v>56.161417571844183</v>
      </c>
      <c r="G29" s="211"/>
      <c r="H29" s="224"/>
      <c r="I29" s="209"/>
    </row>
    <row r="30" spans="1:9" x14ac:dyDescent="0.25">
      <c r="A30" s="89">
        <v>2</v>
      </c>
      <c r="B30" s="68" t="s">
        <v>153</v>
      </c>
      <c r="C30" s="87">
        <v>219.18525172824499</v>
      </c>
      <c r="D30" s="87">
        <v>265.667033234889</v>
      </c>
      <c r="E30" s="80">
        <f t="shared" ref="E30:E44" si="2">D30/C30*100-100</f>
        <v>21.206619122473654</v>
      </c>
      <c r="F30" s="87">
        <f t="shared" ref="F30:F44" si="3">D30/D$44*100</f>
        <v>20.606320396612968</v>
      </c>
      <c r="G30" s="211"/>
      <c r="H30" s="224"/>
      <c r="I30" s="68"/>
    </row>
    <row r="31" spans="1:9" x14ac:dyDescent="0.25">
      <c r="A31" s="89">
        <v>3</v>
      </c>
      <c r="B31" s="68" t="s">
        <v>159</v>
      </c>
      <c r="C31" s="87">
        <v>46.0064058705576</v>
      </c>
      <c r="D31" s="87">
        <v>75.049120627951297</v>
      </c>
      <c r="E31" s="80">
        <f>D31/C31*100-100</f>
        <v>63.127545409888143</v>
      </c>
      <c r="F31" s="87">
        <f t="shared" si="3"/>
        <v>5.8211446347439617</v>
      </c>
      <c r="G31" s="211"/>
      <c r="H31" s="224"/>
      <c r="I31" s="68"/>
    </row>
    <row r="32" spans="1:9" x14ac:dyDescent="0.25">
      <c r="A32" s="89">
        <v>4</v>
      </c>
      <c r="B32" s="68" t="s">
        <v>152</v>
      </c>
      <c r="C32" s="87">
        <v>19.646983348341202</v>
      </c>
      <c r="D32" s="87">
        <v>45.766704089391503</v>
      </c>
      <c r="E32" s="80">
        <f t="shared" si="2"/>
        <v>132.94519712236431</v>
      </c>
      <c r="F32" s="87">
        <f t="shared" si="3"/>
        <v>3.5498697617071397</v>
      </c>
      <c r="G32" s="211"/>
      <c r="H32" s="224"/>
      <c r="I32" s="68"/>
    </row>
    <row r="33" spans="1:9" x14ac:dyDescent="0.25">
      <c r="A33" s="89">
        <v>5</v>
      </c>
      <c r="B33" s="68" t="s">
        <v>146</v>
      </c>
      <c r="C33" s="87">
        <v>17.351680274602</v>
      </c>
      <c r="D33" s="87">
        <v>20.3791396736192</v>
      </c>
      <c r="E33" s="80">
        <f t="shared" si="2"/>
        <v>17.447643980903422</v>
      </c>
      <c r="F33" s="87">
        <f t="shared" si="3"/>
        <v>1.5806969965695199</v>
      </c>
      <c r="G33" s="211"/>
      <c r="H33" s="224"/>
      <c r="I33" s="68"/>
    </row>
    <row r="34" spans="1:9" x14ac:dyDescent="0.25">
      <c r="A34" s="89">
        <v>6</v>
      </c>
      <c r="B34" s="68" t="s">
        <v>160</v>
      </c>
      <c r="C34" s="87">
        <v>9.6471040780632489</v>
      </c>
      <c r="D34" s="87">
        <v>14.4825087898631</v>
      </c>
      <c r="E34" s="80">
        <f t="shared" si="2"/>
        <v>50.122862495027675</v>
      </c>
      <c r="F34" s="87">
        <f t="shared" si="3"/>
        <v>1.1233279968419159</v>
      </c>
      <c r="G34" s="211"/>
      <c r="H34" s="224"/>
      <c r="I34" s="68"/>
    </row>
    <row r="35" spans="1:9" x14ac:dyDescent="0.25">
      <c r="A35" s="89">
        <v>7</v>
      </c>
      <c r="B35" s="68" t="s">
        <v>161</v>
      </c>
      <c r="C35" s="87">
        <v>9.3048895281516408</v>
      </c>
      <c r="D35" s="87">
        <v>11.915146196175801</v>
      </c>
      <c r="E35" s="80">
        <f t="shared" si="2"/>
        <v>28.052527223745244</v>
      </c>
      <c r="F35" s="87">
        <f t="shared" si="3"/>
        <v>0.92419189954140946</v>
      </c>
      <c r="G35" s="211"/>
      <c r="H35" s="224"/>
      <c r="I35" s="68"/>
    </row>
    <row r="36" spans="1:9" x14ac:dyDescent="0.25">
      <c r="A36" s="89">
        <v>8</v>
      </c>
      <c r="B36" s="68" t="s">
        <v>151</v>
      </c>
      <c r="C36" s="87">
        <v>12.828020160048199</v>
      </c>
      <c r="D36" s="87">
        <v>8.9889055871018808</v>
      </c>
      <c r="E36" s="80">
        <f t="shared" si="2"/>
        <v>-29.927568908122865</v>
      </c>
      <c r="F36" s="87">
        <f t="shared" si="3"/>
        <v>0.69721962219887679</v>
      </c>
      <c r="G36" s="211"/>
      <c r="H36" s="224"/>
      <c r="I36" s="68"/>
    </row>
    <row r="37" spans="1:9" x14ac:dyDescent="0.25">
      <c r="A37" s="89">
        <v>9</v>
      </c>
      <c r="B37" s="68" t="s">
        <v>162</v>
      </c>
      <c r="C37" s="87">
        <v>9.7875497671836094</v>
      </c>
      <c r="D37" s="87">
        <v>8.8094591016639185</v>
      </c>
      <c r="E37" s="80">
        <f t="shared" si="2"/>
        <v>-9.9932126914858941</v>
      </c>
      <c r="F37" s="87">
        <f t="shared" si="3"/>
        <v>0.68330095217062581</v>
      </c>
      <c r="G37" s="211"/>
      <c r="H37" s="224"/>
      <c r="I37" s="68"/>
    </row>
    <row r="38" spans="1:9" x14ac:dyDescent="0.25">
      <c r="A38" s="89">
        <v>10</v>
      </c>
      <c r="B38" s="68" t="s">
        <v>383</v>
      </c>
      <c r="C38" s="87">
        <v>1.4184329510642599</v>
      </c>
      <c r="D38" s="87">
        <v>7.44380049967135</v>
      </c>
      <c r="E38" s="80">
        <f t="shared" si="2"/>
        <v>424.7904382146661</v>
      </c>
      <c r="F38" s="87">
        <f t="shared" si="3"/>
        <v>0.5773743779834235</v>
      </c>
      <c r="G38" s="211"/>
      <c r="H38" s="224"/>
      <c r="I38" s="68"/>
    </row>
    <row r="39" spans="1:9" x14ac:dyDescent="0.25">
      <c r="A39" s="89">
        <v>11</v>
      </c>
      <c r="B39" s="68" t="s">
        <v>163</v>
      </c>
      <c r="C39" s="87">
        <v>18.559224673692302</v>
      </c>
      <c r="D39" s="87">
        <v>7.4133444650209706</v>
      </c>
      <c r="E39" s="80">
        <f t="shared" si="2"/>
        <v>-60.055742654328739</v>
      </c>
      <c r="F39" s="87">
        <f t="shared" si="3"/>
        <v>0.57501207205342431</v>
      </c>
      <c r="G39" s="211"/>
      <c r="H39" s="224"/>
      <c r="I39" s="68"/>
    </row>
    <row r="40" spans="1:9" x14ac:dyDescent="0.25">
      <c r="A40" s="89">
        <v>12</v>
      </c>
      <c r="B40" s="68" t="s">
        <v>164</v>
      </c>
      <c r="C40" s="87">
        <v>6.0258084577389903</v>
      </c>
      <c r="D40" s="87">
        <v>6.4653820588462505</v>
      </c>
      <c r="E40" s="80">
        <f t="shared" si="2"/>
        <v>7.2948485533540719</v>
      </c>
      <c r="F40" s="87">
        <f t="shared" si="3"/>
        <v>0.50148387840543995</v>
      </c>
      <c r="G40" s="211"/>
      <c r="H40" s="224"/>
      <c r="I40" s="68"/>
    </row>
    <row r="41" spans="1:9" x14ac:dyDescent="0.25">
      <c r="A41" s="89">
        <v>13</v>
      </c>
      <c r="B41" s="68" t="s">
        <v>150</v>
      </c>
      <c r="C41" s="87">
        <v>4.0571108012787205</v>
      </c>
      <c r="D41" s="87">
        <v>6.1902362725672502</v>
      </c>
      <c r="E41" s="80">
        <f t="shared" si="2"/>
        <v>52.57745168350371</v>
      </c>
      <c r="F41" s="87">
        <f t="shared" si="3"/>
        <v>0.48014234363236108</v>
      </c>
      <c r="G41" s="211"/>
      <c r="H41" s="224"/>
      <c r="I41" s="68"/>
    </row>
    <row r="42" spans="1:9" x14ac:dyDescent="0.25">
      <c r="A42" s="89">
        <v>14</v>
      </c>
      <c r="B42" s="68" t="s">
        <v>149</v>
      </c>
      <c r="C42" s="87">
        <v>7.1651202031378194</v>
      </c>
      <c r="D42" s="87">
        <v>6.0009807469353103</v>
      </c>
      <c r="E42" s="80">
        <f t="shared" si="2"/>
        <v>-16.247312301790799</v>
      </c>
      <c r="F42" s="87">
        <f t="shared" si="3"/>
        <v>0.46546284068269284</v>
      </c>
      <c r="G42" s="211"/>
      <c r="H42" s="224"/>
      <c r="I42" s="68"/>
    </row>
    <row r="43" spans="1:9" x14ac:dyDescent="0.25">
      <c r="A43" s="90">
        <v>15</v>
      </c>
      <c r="B43" s="191" t="s">
        <v>34</v>
      </c>
      <c r="C43" s="109">
        <f>+C44-SUM(C29:C42)</f>
        <v>75.897697883345245</v>
      </c>
      <c r="D43" s="109">
        <f>+D44-SUM(D29:D42)</f>
        <v>80.617263710267252</v>
      </c>
      <c r="E43" s="80">
        <f t="shared" si="2"/>
        <v>6.2183254018797385</v>
      </c>
      <c r="F43" s="87">
        <f t="shared" si="3"/>
        <v>6.2530346550120779</v>
      </c>
      <c r="G43" s="211"/>
      <c r="H43" s="224"/>
    </row>
    <row r="44" spans="1:9" s="164" customFormat="1" x14ac:dyDescent="0.25">
      <c r="A44" s="246"/>
      <c r="B44" s="247" t="s">
        <v>89</v>
      </c>
      <c r="C44" s="244">
        <v>1145.56624011592</v>
      </c>
      <c r="D44" s="78">
        <v>1289.2502306164099</v>
      </c>
      <c r="E44" s="245">
        <f t="shared" si="2"/>
        <v>12.542617394691248</v>
      </c>
      <c r="F44" s="78">
        <f t="shared" si="3"/>
        <v>100</v>
      </c>
      <c r="G44" s="211"/>
      <c r="H44" s="224"/>
    </row>
    <row r="45" spans="1:9" x14ac:dyDescent="0.25">
      <c r="A45" s="65"/>
      <c r="B45"/>
      <c r="C45" s="68"/>
      <c r="D45" s="68"/>
      <c r="E45" s="69"/>
      <c r="G45"/>
      <c r="H45" s="209"/>
    </row>
    <row r="46" spans="1:9" x14ac:dyDescent="0.25">
      <c r="G46"/>
      <c r="H46" s="209"/>
      <c r="I46" s="64"/>
    </row>
    <row r="48" spans="1:9" x14ac:dyDescent="0.25">
      <c r="G48"/>
      <c r="H48" s="209"/>
    </row>
  </sheetData>
  <mergeCells count="8">
    <mergeCell ref="E27:E28"/>
    <mergeCell ref="F27:F28"/>
    <mergeCell ref="A1:F1"/>
    <mergeCell ref="A2:F2"/>
    <mergeCell ref="A24:F24"/>
    <mergeCell ref="A25:F25"/>
    <mergeCell ref="F4:F5"/>
    <mergeCell ref="E4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9"/>
  <sheetViews>
    <sheetView topLeftCell="A19" workbookViewId="0">
      <selection activeCell="D5" sqref="D5"/>
    </sheetView>
  </sheetViews>
  <sheetFormatPr defaultRowHeight="15" x14ac:dyDescent="0.25"/>
  <cols>
    <col min="2" max="2" width="58.7109375" style="157" customWidth="1"/>
    <col min="3" max="3" width="29.85546875" style="195" customWidth="1"/>
    <col min="4" max="4" width="27.7109375" style="68" customWidth="1"/>
    <col min="5" max="5" width="38.42578125" style="161" customWidth="1"/>
    <col min="6" max="6" width="23.28515625" customWidth="1"/>
    <col min="8" max="8" width="9.140625" style="209"/>
  </cols>
  <sheetData>
    <row r="1" spans="1:6" x14ac:dyDescent="0.25">
      <c r="A1" s="312" t="s">
        <v>103</v>
      </c>
      <c r="B1" s="312"/>
      <c r="C1" s="312"/>
      <c r="D1" s="312"/>
      <c r="E1" s="312"/>
      <c r="F1" s="312"/>
    </row>
    <row r="2" spans="1:6" x14ac:dyDescent="0.25">
      <c r="A2" s="318" t="s">
        <v>137</v>
      </c>
      <c r="B2" s="318"/>
      <c r="C2" s="318"/>
      <c r="D2" s="318"/>
      <c r="E2" s="318"/>
      <c r="F2" s="318"/>
    </row>
    <row r="3" spans="1:6" x14ac:dyDescent="0.25">
      <c r="A3" s="206"/>
      <c r="B3" s="270"/>
      <c r="C3" s="221" t="s">
        <v>120</v>
      </c>
      <c r="D3" s="194"/>
      <c r="E3" s="207"/>
      <c r="F3" s="208"/>
    </row>
    <row r="4" spans="1:6" ht="15" customHeight="1" x14ac:dyDescent="0.25">
      <c r="A4" s="154"/>
      <c r="B4" s="156"/>
      <c r="C4" s="313" t="s">
        <v>92</v>
      </c>
      <c r="D4" s="313"/>
      <c r="E4" s="314" t="s">
        <v>141</v>
      </c>
      <c r="F4" s="316" t="s">
        <v>138</v>
      </c>
    </row>
    <row r="5" spans="1:6" x14ac:dyDescent="0.25">
      <c r="A5" s="154" t="s">
        <v>100</v>
      </c>
      <c r="B5" s="156" t="s">
        <v>101</v>
      </c>
      <c r="C5" s="222" t="s">
        <v>139</v>
      </c>
      <c r="D5" s="193" t="s">
        <v>140</v>
      </c>
      <c r="E5" s="315"/>
      <c r="F5" s="317"/>
    </row>
    <row r="6" spans="1:6" x14ac:dyDescent="0.25">
      <c r="A6" s="154" t="s">
        <v>165</v>
      </c>
      <c r="B6" s="156" t="s">
        <v>166</v>
      </c>
      <c r="C6" s="160">
        <v>2305.5</v>
      </c>
      <c r="D6" s="248">
        <v>31995.499</v>
      </c>
      <c r="E6" s="162">
        <f>D6/C6*100-100</f>
        <v>1287.7900238559964</v>
      </c>
      <c r="F6" s="196">
        <f>D6/D$79*100</f>
        <v>2.0422945687891107E-2</v>
      </c>
    </row>
    <row r="7" spans="1:6" ht="30" x14ac:dyDescent="0.25">
      <c r="A7" s="154" t="s">
        <v>167</v>
      </c>
      <c r="B7" s="156" t="s">
        <v>168</v>
      </c>
      <c r="C7" s="160">
        <v>42723</v>
      </c>
      <c r="D7" s="248">
        <v>29389.66</v>
      </c>
      <c r="E7" s="162">
        <f t="shared" ref="E7:E70" si="0">D7/C7*100-100</f>
        <v>-31.2088102427264</v>
      </c>
      <c r="F7" s="196">
        <f t="shared" ref="F7:F70" si="1">D7/D$79*100</f>
        <v>1.8759620844343943E-2</v>
      </c>
    </row>
    <row r="8" spans="1:6" ht="30" x14ac:dyDescent="0.25">
      <c r="A8" s="154" t="s">
        <v>169</v>
      </c>
      <c r="B8" s="156" t="s">
        <v>170</v>
      </c>
      <c r="C8" s="160">
        <v>0.2</v>
      </c>
      <c r="D8" s="248">
        <v>0</v>
      </c>
      <c r="E8" s="162">
        <f t="shared" si="0"/>
        <v>-100</v>
      </c>
      <c r="F8" s="196">
        <f t="shared" si="1"/>
        <v>0</v>
      </c>
    </row>
    <row r="9" spans="1:6" x14ac:dyDescent="0.25">
      <c r="A9" s="154" t="s">
        <v>171</v>
      </c>
      <c r="B9" s="156" t="s">
        <v>172</v>
      </c>
      <c r="C9" s="160">
        <v>280434.74556000001</v>
      </c>
      <c r="D9" s="248">
        <v>294138.80500000005</v>
      </c>
      <c r="E9" s="162">
        <f t="shared" si="0"/>
        <v>4.8867195156700092</v>
      </c>
      <c r="F9" s="196">
        <f t="shared" si="1"/>
        <v>0.18775080955031187</v>
      </c>
    </row>
    <row r="10" spans="1:6" x14ac:dyDescent="0.25">
      <c r="A10" s="154" t="s">
        <v>173</v>
      </c>
      <c r="B10" s="156" t="s">
        <v>174</v>
      </c>
      <c r="C10" s="160">
        <v>8135.7999999999993</v>
      </c>
      <c r="D10" s="248">
        <v>12872.260000000002</v>
      </c>
      <c r="E10" s="162">
        <f t="shared" si="0"/>
        <v>58.217507805010001</v>
      </c>
      <c r="F10" s="196">
        <f t="shared" si="1"/>
        <v>8.216451534649085E-3</v>
      </c>
    </row>
    <row r="11" spans="1:6" x14ac:dyDescent="0.25">
      <c r="A11" s="154" t="s">
        <v>175</v>
      </c>
      <c r="B11" s="156" t="s">
        <v>176</v>
      </c>
      <c r="C11" s="160">
        <v>9451662.2775899991</v>
      </c>
      <c r="D11" s="248">
        <v>12551023.6701</v>
      </c>
      <c r="E11" s="162">
        <f t="shared" si="0"/>
        <v>32.791706913382029</v>
      </c>
      <c r="F11" s="196">
        <f t="shared" si="1"/>
        <v>8.0114041897545665</v>
      </c>
    </row>
    <row r="12" spans="1:6" x14ac:dyDescent="0.25">
      <c r="A12" s="154" t="s">
        <v>177</v>
      </c>
      <c r="B12" s="156" t="s">
        <v>41</v>
      </c>
      <c r="C12" s="160">
        <v>20182.5</v>
      </c>
      <c r="D12" s="248">
        <v>77413.850000000006</v>
      </c>
      <c r="E12" s="162">
        <f t="shared" si="0"/>
        <v>283.56918122135517</v>
      </c>
      <c r="F12" s="196">
        <f t="shared" si="1"/>
        <v>4.9413789547103147E-2</v>
      </c>
    </row>
    <row r="13" spans="1:6" ht="30" x14ac:dyDescent="0.25">
      <c r="A13" s="154" t="s">
        <v>178</v>
      </c>
      <c r="B13" s="156" t="s">
        <v>179</v>
      </c>
      <c r="C13" s="160">
        <v>8904.84</v>
      </c>
      <c r="D13" s="248">
        <v>5642.826</v>
      </c>
      <c r="E13" s="162">
        <f t="shared" si="0"/>
        <v>-36.631921516838041</v>
      </c>
      <c r="F13" s="196">
        <f t="shared" si="1"/>
        <v>3.6018544022151308E-3</v>
      </c>
    </row>
    <row r="14" spans="1:6" ht="30" x14ac:dyDescent="0.25">
      <c r="A14" s="154" t="s">
        <v>180</v>
      </c>
      <c r="B14" s="156" t="s">
        <v>181</v>
      </c>
      <c r="C14" s="160">
        <v>802171.01149000006</v>
      </c>
      <c r="D14" s="248">
        <v>874188.87054000003</v>
      </c>
      <c r="E14" s="162">
        <f t="shared" si="0"/>
        <v>8.9778685614966065</v>
      </c>
      <c r="F14" s="196">
        <f t="shared" si="1"/>
        <v>0.55800073079020562</v>
      </c>
    </row>
    <row r="15" spans="1:6" x14ac:dyDescent="0.25">
      <c r="A15" s="154" t="s">
        <v>182</v>
      </c>
      <c r="B15" s="156" t="s">
        <v>183</v>
      </c>
      <c r="C15" s="160">
        <v>63678.392</v>
      </c>
      <c r="D15" s="248">
        <v>130135.148</v>
      </c>
      <c r="E15" s="162">
        <f t="shared" si="0"/>
        <v>104.3631189682051</v>
      </c>
      <c r="F15" s="196">
        <f t="shared" si="1"/>
        <v>8.3066154389080507E-2</v>
      </c>
    </row>
    <row r="16" spans="1:6" ht="30" x14ac:dyDescent="0.25">
      <c r="A16" s="154" t="s">
        <v>184</v>
      </c>
      <c r="B16" s="156" t="s">
        <v>185</v>
      </c>
      <c r="C16" s="160">
        <v>2564135.1512000002</v>
      </c>
      <c r="D16" s="248">
        <v>2566596.56</v>
      </c>
      <c r="E16" s="162">
        <f t="shared" si="0"/>
        <v>9.5993723218839477E-2</v>
      </c>
      <c r="F16" s="196">
        <f t="shared" si="1"/>
        <v>1.638276125889087</v>
      </c>
    </row>
    <row r="17" spans="1:6" ht="30" x14ac:dyDescent="0.25">
      <c r="A17" s="154" t="s">
        <v>186</v>
      </c>
      <c r="B17" s="156" t="s">
        <v>187</v>
      </c>
      <c r="C17" s="160">
        <v>57865714.06220001</v>
      </c>
      <c r="D17" s="248">
        <v>88832057.812130034</v>
      </c>
      <c r="E17" s="162">
        <f t="shared" si="0"/>
        <v>53.514147802002782</v>
      </c>
      <c r="F17" s="196">
        <f t="shared" si="1"/>
        <v>56.702109632380939</v>
      </c>
    </row>
    <row r="18" spans="1:6" x14ac:dyDescent="0.25">
      <c r="A18" s="154" t="s">
        <v>188</v>
      </c>
      <c r="B18" s="156" t="s">
        <v>189</v>
      </c>
      <c r="C18" s="160">
        <v>52597.767500000002</v>
      </c>
      <c r="D18" s="248">
        <v>98593.106880000007</v>
      </c>
      <c r="E18" s="162">
        <f t="shared" si="0"/>
        <v>87.447322512310052</v>
      </c>
      <c r="F18" s="196">
        <f t="shared" si="1"/>
        <v>6.2932653965193153E-2</v>
      </c>
    </row>
    <row r="19" spans="1:6" ht="30" x14ac:dyDescent="0.25">
      <c r="A19" s="154" t="s">
        <v>190</v>
      </c>
      <c r="B19" s="156" t="s">
        <v>191</v>
      </c>
      <c r="C19" s="160">
        <v>859166.59713000013</v>
      </c>
      <c r="D19" s="248">
        <v>1432448.7874</v>
      </c>
      <c r="E19" s="162">
        <f t="shared" si="0"/>
        <v>66.725381571515726</v>
      </c>
      <c r="F19" s="196">
        <f t="shared" si="1"/>
        <v>0.91434185120087297</v>
      </c>
    </row>
    <row r="20" spans="1:6" x14ac:dyDescent="0.25">
      <c r="A20" s="154" t="s">
        <v>192</v>
      </c>
      <c r="B20" s="156" t="s">
        <v>193</v>
      </c>
      <c r="C20" s="160">
        <v>4888365.1963599995</v>
      </c>
      <c r="D20" s="248">
        <v>4981165.9859100003</v>
      </c>
      <c r="E20" s="162">
        <f t="shared" si="0"/>
        <v>1.8984013227796908</v>
      </c>
      <c r="F20" s="196">
        <f t="shared" si="1"/>
        <v>3.1795122930450468</v>
      </c>
    </row>
    <row r="21" spans="1:6" x14ac:dyDescent="0.25">
      <c r="A21" s="154" t="s">
        <v>194</v>
      </c>
      <c r="B21" s="156" t="s">
        <v>195</v>
      </c>
      <c r="C21" s="160">
        <v>205497.35785999999</v>
      </c>
      <c r="D21" s="248">
        <v>63470.598349999993</v>
      </c>
      <c r="E21" s="162">
        <f t="shared" si="0"/>
        <v>-69.113666953693468</v>
      </c>
      <c r="F21" s="196">
        <f t="shared" si="1"/>
        <v>4.0513716722467771E-2</v>
      </c>
    </row>
    <row r="22" spans="1:6" x14ac:dyDescent="0.25">
      <c r="A22" s="154" t="s">
        <v>196</v>
      </c>
      <c r="B22" s="156" t="s">
        <v>197</v>
      </c>
      <c r="C22" s="160">
        <v>85150.024479999993</v>
      </c>
      <c r="D22" s="248">
        <v>50230.003219999999</v>
      </c>
      <c r="E22" s="162">
        <f t="shared" si="0"/>
        <v>-41.009995561659515</v>
      </c>
      <c r="F22" s="196">
        <f t="shared" si="1"/>
        <v>3.2062154356919247E-2</v>
      </c>
    </row>
    <row r="23" spans="1:6" ht="30" x14ac:dyDescent="0.25">
      <c r="A23" s="154" t="s">
        <v>198</v>
      </c>
      <c r="B23" s="156" t="s">
        <v>199</v>
      </c>
      <c r="C23" s="160">
        <v>2581691.3012700002</v>
      </c>
      <c r="D23" s="248">
        <v>2973853.4307999997</v>
      </c>
      <c r="E23" s="162">
        <f t="shared" si="0"/>
        <v>15.190124758025277</v>
      </c>
      <c r="F23" s="196">
        <f t="shared" si="1"/>
        <v>1.8982309699554001</v>
      </c>
    </row>
    <row r="24" spans="1:6" ht="30" x14ac:dyDescent="0.25">
      <c r="A24" s="154" t="s">
        <v>200</v>
      </c>
      <c r="B24" s="156" t="s">
        <v>201</v>
      </c>
      <c r="C24" s="160">
        <v>2003377.99654</v>
      </c>
      <c r="D24" s="248">
        <v>2031828.2941899998</v>
      </c>
      <c r="E24" s="162">
        <f t="shared" si="0"/>
        <v>1.4201163085117088</v>
      </c>
      <c r="F24" s="196">
        <f t="shared" si="1"/>
        <v>1.2969298868994916</v>
      </c>
    </row>
    <row r="25" spans="1:6" x14ac:dyDescent="0.25">
      <c r="A25" s="154" t="s">
        <v>202</v>
      </c>
      <c r="B25" s="156" t="s">
        <v>203</v>
      </c>
      <c r="C25" s="160">
        <v>111492.683</v>
      </c>
      <c r="D25" s="248">
        <v>52914.600000000006</v>
      </c>
      <c r="E25" s="162">
        <f t="shared" si="0"/>
        <v>-52.539845148403138</v>
      </c>
      <c r="F25" s="196">
        <f t="shared" si="1"/>
        <v>3.3775750829717732E-2</v>
      </c>
    </row>
    <row r="26" spans="1:6" ht="30" x14ac:dyDescent="0.25">
      <c r="A26" s="154" t="s">
        <v>204</v>
      </c>
      <c r="B26" s="156" t="s">
        <v>205</v>
      </c>
      <c r="C26" s="160">
        <v>11073.85362</v>
      </c>
      <c r="D26" s="248">
        <v>4992.96</v>
      </c>
      <c r="E26" s="162">
        <f t="shared" si="0"/>
        <v>-54.912172660631576</v>
      </c>
      <c r="F26" s="196">
        <f t="shared" si="1"/>
        <v>3.187040492845971E-3</v>
      </c>
    </row>
    <row r="27" spans="1:6" ht="45" x14ac:dyDescent="0.25">
      <c r="A27" s="154" t="s">
        <v>206</v>
      </c>
      <c r="B27" s="156" t="s">
        <v>207</v>
      </c>
      <c r="C27" s="160">
        <v>21.6</v>
      </c>
      <c r="D27" s="248">
        <v>0</v>
      </c>
      <c r="E27" s="162">
        <f t="shared" si="0"/>
        <v>-100</v>
      </c>
      <c r="F27" s="196">
        <f t="shared" si="1"/>
        <v>0</v>
      </c>
    </row>
    <row r="28" spans="1:6" x14ac:dyDescent="0.25">
      <c r="A28" s="154" t="s">
        <v>208</v>
      </c>
      <c r="B28" s="156" t="s">
        <v>209</v>
      </c>
      <c r="C28" s="160">
        <v>8816.4658799999997</v>
      </c>
      <c r="D28" s="248">
        <v>29212.724999999999</v>
      </c>
      <c r="E28" s="162">
        <f t="shared" si="0"/>
        <v>231.34280104535492</v>
      </c>
      <c r="F28" s="196">
        <f t="shared" si="1"/>
        <v>1.8646682024565354E-2</v>
      </c>
    </row>
    <row r="29" spans="1:6" x14ac:dyDescent="0.25">
      <c r="A29" s="154" t="s">
        <v>210</v>
      </c>
      <c r="B29" s="156" t="s">
        <v>43</v>
      </c>
      <c r="C29" s="160">
        <v>1162812.90041</v>
      </c>
      <c r="D29" s="248">
        <v>1325899.62286</v>
      </c>
      <c r="E29" s="162">
        <f t="shared" si="0"/>
        <v>14.025190328770591</v>
      </c>
      <c r="F29" s="196">
        <f t="shared" si="1"/>
        <v>0.8463307912548913</v>
      </c>
    </row>
    <row r="30" spans="1:6" ht="45" x14ac:dyDescent="0.25">
      <c r="A30" s="154" t="s">
        <v>211</v>
      </c>
      <c r="B30" s="156" t="s">
        <v>212</v>
      </c>
      <c r="C30" s="160">
        <v>295733.65600000002</v>
      </c>
      <c r="D30" s="248">
        <v>288636.48962000001</v>
      </c>
      <c r="E30" s="162">
        <f t="shared" si="0"/>
        <v>-2.3998507562494069</v>
      </c>
      <c r="F30" s="196">
        <f t="shared" si="1"/>
        <v>0.18423864403717552</v>
      </c>
    </row>
    <row r="31" spans="1:6" ht="30" x14ac:dyDescent="0.25">
      <c r="A31" s="154" t="s">
        <v>213</v>
      </c>
      <c r="B31" s="156" t="s">
        <v>214</v>
      </c>
      <c r="C31" s="160">
        <v>648231.38207000005</v>
      </c>
      <c r="D31" s="248">
        <v>634127.15148</v>
      </c>
      <c r="E31" s="162">
        <f t="shared" si="0"/>
        <v>-2.1758018787922424</v>
      </c>
      <c r="F31" s="196">
        <f t="shared" si="1"/>
        <v>0.40476769479023089</v>
      </c>
    </row>
    <row r="32" spans="1:6" ht="60" x14ac:dyDescent="0.25">
      <c r="A32" s="160" t="s">
        <v>215</v>
      </c>
      <c r="B32" s="193" t="s">
        <v>216</v>
      </c>
      <c r="C32" s="160"/>
      <c r="D32" s="248">
        <v>37.200000000000003</v>
      </c>
      <c r="E32" s="162" t="s">
        <v>305</v>
      </c>
      <c r="F32" s="196">
        <f t="shared" si="1"/>
        <v>2.3745014246833568E-5</v>
      </c>
    </row>
    <row r="33" spans="1:6" x14ac:dyDescent="0.25">
      <c r="A33" s="154" t="s">
        <v>217</v>
      </c>
      <c r="B33" s="156" t="s">
        <v>218</v>
      </c>
      <c r="C33" s="160">
        <v>1519.70505</v>
      </c>
      <c r="D33" s="248">
        <v>4892.1392400000004</v>
      </c>
      <c r="E33" s="162">
        <f t="shared" si="0"/>
        <v>221.9137318784326</v>
      </c>
      <c r="F33" s="196">
        <f t="shared" si="1"/>
        <v>3.1226859126691816E-3</v>
      </c>
    </row>
    <row r="34" spans="1:6" x14ac:dyDescent="0.25">
      <c r="A34" s="160" t="s">
        <v>219</v>
      </c>
      <c r="B34" s="193" t="s">
        <v>220</v>
      </c>
      <c r="C34" s="160">
        <v>0</v>
      </c>
      <c r="D34" s="248">
        <v>0.5</v>
      </c>
      <c r="E34" s="162" t="s">
        <v>305</v>
      </c>
      <c r="F34" s="196">
        <f t="shared" si="1"/>
        <v>3.1915341729615014E-7</v>
      </c>
    </row>
    <row r="35" spans="1:6" x14ac:dyDescent="0.25">
      <c r="A35" s="154" t="s">
        <v>221</v>
      </c>
      <c r="B35" s="156" t="s">
        <v>222</v>
      </c>
      <c r="C35" s="160">
        <v>2220335.4219800001</v>
      </c>
      <c r="D35" s="248">
        <v>2564422.69087</v>
      </c>
      <c r="E35" s="162">
        <f t="shared" si="0"/>
        <v>15.497085056777493</v>
      </c>
      <c r="F35" s="196">
        <f t="shared" si="1"/>
        <v>1.6368885303658987</v>
      </c>
    </row>
    <row r="36" spans="1:6" x14ac:dyDescent="0.25">
      <c r="A36" s="154" t="s">
        <v>223</v>
      </c>
      <c r="B36" s="156" t="s">
        <v>224</v>
      </c>
      <c r="C36" s="160">
        <v>881407.96962999995</v>
      </c>
      <c r="D36" s="248">
        <v>936776.45395000011</v>
      </c>
      <c r="E36" s="162">
        <f t="shared" si="0"/>
        <v>6.2818225189457735</v>
      </c>
      <c r="F36" s="196">
        <f t="shared" si="1"/>
        <v>0.59795081304142428</v>
      </c>
    </row>
    <row r="37" spans="1:6" x14ac:dyDescent="0.25">
      <c r="A37" s="154" t="s">
        <v>225</v>
      </c>
      <c r="B37" s="156" t="s">
        <v>54</v>
      </c>
      <c r="C37" s="160">
        <v>3629.72</v>
      </c>
      <c r="D37" s="248">
        <v>15548.2</v>
      </c>
      <c r="E37" s="162">
        <f t="shared" si="0"/>
        <v>328.3581102674587</v>
      </c>
      <c r="F37" s="196">
        <f t="shared" si="1"/>
        <v>9.924522325608004E-3</v>
      </c>
    </row>
    <row r="38" spans="1:6" x14ac:dyDescent="0.25">
      <c r="A38" s="154" t="s">
        <v>226</v>
      </c>
      <c r="B38" s="156" t="s">
        <v>227</v>
      </c>
      <c r="C38" s="160">
        <v>78747.866870000013</v>
      </c>
      <c r="D38" s="248">
        <v>18351.433680000002</v>
      </c>
      <c r="E38" s="162">
        <f t="shared" si="0"/>
        <v>-76.695960907366228</v>
      </c>
      <c r="F38" s="196">
        <f t="shared" si="1"/>
        <v>1.1713845542511328E-2</v>
      </c>
    </row>
    <row r="39" spans="1:6" ht="45" x14ac:dyDescent="0.25">
      <c r="A39" s="154" t="s">
        <v>228</v>
      </c>
      <c r="B39" s="156" t="s">
        <v>229</v>
      </c>
      <c r="C39" s="160">
        <v>2081.0939499999999</v>
      </c>
      <c r="D39" s="248">
        <v>1262.4841999999999</v>
      </c>
      <c r="E39" s="162">
        <f t="shared" si="0"/>
        <v>-39.33554993997268</v>
      </c>
      <c r="F39" s="196">
        <f t="shared" si="1"/>
        <v>8.0585229342479241E-4</v>
      </c>
    </row>
    <row r="40" spans="1:6" x14ac:dyDescent="0.25">
      <c r="A40" s="154" t="s">
        <v>230</v>
      </c>
      <c r="B40" s="156" t="s">
        <v>231</v>
      </c>
      <c r="C40" s="160">
        <v>6698757.8707900001</v>
      </c>
      <c r="D40" s="248">
        <v>5806085.7379900003</v>
      </c>
      <c r="E40" s="162">
        <f t="shared" si="0"/>
        <v>-13.325935196023508</v>
      </c>
      <c r="F40" s="196">
        <f t="shared" si="1"/>
        <v>3.7060642087878968</v>
      </c>
    </row>
    <row r="41" spans="1:6" ht="30" x14ac:dyDescent="0.25">
      <c r="A41" s="154" t="s">
        <v>232</v>
      </c>
      <c r="B41" s="156" t="s">
        <v>233</v>
      </c>
      <c r="C41" s="160">
        <v>701.17</v>
      </c>
      <c r="D41" s="248">
        <v>2758.16014</v>
      </c>
      <c r="E41" s="162">
        <f t="shared" si="0"/>
        <v>293.36539498267183</v>
      </c>
      <c r="F41" s="196">
        <f t="shared" si="1"/>
        <v>1.7605524682620557E-3</v>
      </c>
    </row>
    <row r="42" spans="1:6" ht="30" x14ac:dyDescent="0.25">
      <c r="A42" s="154" t="s">
        <v>234</v>
      </c>
      <c r="B42" s="156" t="s">
        <v>235</v>
      </c>
      <c r="C42" s="160">
        <v>353089.51153999998</v>
      </c>
      <c r="D42" s="248">
        <v>361827.40826</v>
      </c>
      <c r="E42" s="162">
        <f t="shared" si="0"/>
        <v>2.4746973315320702</v>
      </c>
      <c r="F42" s="196">
        <f t="shared" si="1"/>
        <v>0.23095690763517651</v>
      </c>
    </row>
    <row r="43" spans="1:6" ht="30" x14ac:dyDescent="0.25">
      <c r="A43" s="154" t="s">
        <v>236</v>
      </c>
      <c r="B43" s="156" t="s">
        <v>237</v>
      </c>
      <c r="C43" s="160">
        <v>360.67750000000001</v>
      </c>
      <c r="D43" s="248">
        <v>367.07781</v>
      </c>
      <c r="E43" s="162">
        <f t="shared" si="0"/>
        <v>1.7745243326794622</v>
      </c>
      <c r="F43" s="196">
        <f t="shared" si="1"/>
        <v>2.3430827495017379E-4</v>
      </c>
    </row>
    <row r="44" spans="1:6" ht="30" x14ac:dyDescent="0.25">
      <c r="A44" s="154" t="s">
        <v>238</v>
      </c>
      <c r="B44" s="156" t="s">
        <v>239</v>
      </c>
      <c r="C44" s="160">
        <v>2258.1999999999998</v>
      </c>
      <c r="D44" s="248">
        <v>1621.2840000000001</v>
      </c>
      <c r="E44" s="162">
        <f t="shared" si="0"/>
        <v>-28.204587724736513</v>
      </c>
      <c r="F44" s="196">
        <f t="shared" si="1"/>
        <v>1.0348766580151429E-3</v>
      </c>
    </row>
    <row r="45" spans="1:6" x14ac:dyDescent="0.25">
      <c r="A45" s="154" t="s">
        <v>240</v>
      </c>
      <c r="B45" s="156" t="s">
        <v>241</v>
      </c>
      <c r="C45" s="160">
        <v>16181.55373</v>
      </c>
      <c r="D45" s="248">
        <v>1194.2500199999999</v>
      </c>
      <c r="E45" s="162">
        <f t="shared" si="0"/>
        <v>-92.619682634147154</v>
      </c>
      <c r="F45" s="196">
        <f t="shared" si="1"/>
        <v>7.6229794997799123E-4</v>
      </c>
    </row>
    <row r="46" spans="1:6" ht="30" x14ac:dyDescent="0.25">
      <c r="A46" s="154" t="s">
        <v>242</v>
      </c>
      <c r="B46" s="156" t="s">
        <v>243</v>
      </c>
      <c r="C46" s="160">
        <v>4037313.1130400002</v>
      </c>
      <c r="D46" s="248">
        <v>5038294.4823700003</v>
      </c>
      <c r="E46" s="162">
        <f t="shared" si="0"/>
        <v>24.793255843767966</v>
      </c>
      <c r="F46" s="196">
        <f t="shared" si="1"/>
        <v>3.2159778027854466</v>
      </c>
    </row>
    <row r="47" spans="1:6" ht="30" x14ac:dyDescent="0.25">
      <c r="A47" s="154" t="s">
        <v>244</v>
      </c>
      <c r="B47" s="156" t="s">
        <v>245</v>
      </c>
      <c r="C47" s="160">
        <v>2105912.6541800001</v>
      </c>
      <c r="D47" s="248">
        <v>2436997.0917000002</v>
      </c>
      <c r="E47" s="162">
        <f t="shared" si="0"/>
        <v>15.721660481161678</v>
      </c>
      <c r="F47" s="196">
        <f t="shared" si="1"/>
        <v>1.5555518995136688</v>
      </c>
    </row>
    <row r="48" spans="1:6" x14ac:dyDescent="0.25">
      <c r="A48" s="154" t="s">
        <v>246</v>
      </c>
      <c r="B48" s="156" t="s">
        <v>247</v>
      </c>
      <c r="C48" s="160">
        <v>8459876.190990001</v>
      </c>
      <c r="D48" s="248">
        <v>8329621.9711900009</v>
      </c>
      <c r="E48" s="162">
        <f t="shared" si="0"/>
        <v>-1.5396705206953811</v>
      </c>
      <c r="F48" s="196">
        <f t="shared" si="1"/>
        <v>5.3168546337807658</v>
      </c>
    </row>
    <row r="49" spans="1:6" ht="30" x14ac:dyDescent="0.25">
      <c r="A49" s="154" t="s">
        <v>248</v>
      </c>
      <c r="B49" s="156" t="s">
        <v>249</v>
      </c>
      <c r="C49" s="160">
        <v>78269.037530000001</v>
      </c>
      <c r="D49" s="248">
        <v>83390.261780000001</v>
      </c>
      <c r="E49" s="162">
        <f t="shared" si="0"/>
        <v>6.5431036481534193</v>
      </c>
      <c r="F49" s="196">
        <f t="shared" si="1"/>
        <v>5.3228574032615071E-2</v>
      </c>
    </row>
    <row r="50" spans="1:6" x14ac:dyDescent="0.25">
      <c r="A50" s="154" t="s">
        <v>250</v>
      </c>
      <c r="B50" s="156" t="s">
        <v>251</v>
      </c>
      <c r="C50" s="160">
        <v>954201.28521000012</v>
      </c>
      <c r="D50" s="248">
        <v>912654.64493000007</v>
      </c>
      <c r="E50" s="162">
        <f t="shared" si="0"/>
        <v>-4.3540750703198228</v>
      </c>
      <c r="F50" s="196">
        <f t="shared" si="1"/>
        <v>0.58255369748122809</v>
      </c>
    </row>
    <row r="51" spans="1:6" x14ac:dyDescent="0.25">
      <c r="A51" s="154" t="s">
        <v>252</v>
      </c>
      <c r="B51" s="156" t="s">
        <v>253</v>
      </c>
      <c r="C51" s="160">
        <v>59145.852229999997</v>
      </c>
      <c r="D51" s="248">
        <v>41128.605100000001</v>
      </c>
      <c r="E51" s="162">
        <f t="shared" si="0"/>
        <v>-30.462401758852792</v>
      </c>
      <c r="F51" s="196">
        <f t="shared" si="1"/>
        <v>2.6252669732577737E-2</v>
      </c>
    </row>
    <row r="52" spans="1:6" x14ac:dyDescent="0.25">
      <c r="A52" s="154" t="s">
        <v>254</v>
      </c>
      <c r="B52" s="156" t="s">
        <v>255</v>
      </c>
      <c r="C52" s="160">
        <v>153113.04534999997</v>
      </c>
      <c r="D52" s="248">
        <v>147595.57847000001</v>
      </c>
      <c r="E52" s="162">
        <f t="shared" si="0"/>
        <v>-3.6035250081974652</v>
      </c>
      <c r="F52" s="196">
        <f t="shared" si="1"/>
        <v>9.4211266493005166E-2</v>
      </c>
    </row>
    <row r="53" spans="1:6" ht="30" x14ac:dyDescent="0.25">
      <c r="A53" s="154" t="s">
        <v>256</v>
      </c>
      <c r="B53" s="156" t="s">
        <v>257</v>
      </c>
      <c r="C53" s="160">
        <v>1142812.8669199999</v>
      </c>
      <c r="D53" s="248">
        <v>1885546.6282899999</v>
      </c>
      <c r="E53" s="162">
        <f t="shared" si="0"/>
        <v>64.991721993098054</v>
      </c>
      <c r="F53" s="196">
        <f t="shared" si="1"/>
        <v>1.2035572997799744</v>
      </c>
    </row>
    <row r="54" spans="1:6" x14ac:dyDescent="0.25">
      <c r="A54" s="154" t="s">
        <v>258</v>
      </c>
      <c r="B54" s="156" t="s">
        <v>259</v>
      </c>
      <c r="C54" s="160">
        <v>1129953.9065399999</v>
      </c>
      <c r="D54" s="248">
        <v>2021245.4719899998</v>
      </c>
      <c r="E54" s="162">
        <f t="shared" si="0"/>
        <v>78.878577284554808</v>
      </c>
      <c r="F54" s="196">
        <f t="shared" si="1"/>
        <v>1.2901747991599566</v>
      </c>
    </row>
    <row r="55" spans="1:6" x14ac:dyDescent="0.25">
      <c r="A55" s="154" t="s">
        <v>260</v>
      </c>
      <c r="B55" s="156" t="s">
        <v>261</v>
      </c>
      <c r="C55" s="160">
        <v>1462.1420000000001</v>
      </c>
      <c r="D55" s="248">
        <v>918.44200000000001</v>
      </c>
      <c r="E55" s="162">
        <f t="shared" si="0"/>
        <v>-37.185170797364421</v>
      </c>
      <c r="F55" s="196">
        <f t="shared" si="1"/>
        <v>5.8624780577662134E-4</v>
      </c>
    </row>
    <row r="56" spans="1:6" ht="30" x14ac:dyDescent="0.25">
      <c r="A56" s="154" t="s">
        <v>262</v>
      </c>
      <c r="B56" s="156" t="s">
        <v>263</v>
      </c>
      <c r="C56" s="160">
        <v>245.6</v>
      </c>
      <c r="D56" s="248">
        <v>32.799999999999997</v>
      </c>
      <c r="E56" s="162">
        <f t="shared" si="0"/>
        <v>-86.644951140065146</v>
      </c>
      <c r="F56" s="196">
        <f t="shared" si="1"/>
        <v>2.0936464174627446E-5</v>
      </c>
    </row>
    <row r="57" spans="1:6" ht="30" x14ac:dyDescent="0.25">
      <c r="A57" s="154" t="s">
        <v>264</v>
      </c>
      <c r="B57" s="156" t="s">
        <v>265</v>
      </c>
      <c r="C57" s="160">
        <v>49495.823000000004</v>
      </c>
      <c r="D57" s="248">
        <v>48712.357129999997</v>
      </c>
      <c r="E57" s="162">
        <f t="shared" si="0"/>
        <v>-1.5828929039123238</v>
      </c>
      <c r="F57" s="196">
        <f t="shared" si="1"/>
        <v>3.1093430485179964E-2</v>
      </c>
    </row>
    <row r="58" spans="1:6" x14ac:dyDescent="0.25">
      <c r="A58" s="154" t="s">
        <v>266</v>
      </c>
      <c r="B58" s="156" t="s">
        <v>267</v>
      </c>
      <c r="C58" s="160">
        <v>45365.96542</v>
      </c>
      <c r="D58" s="248">
        <v>47944.647580000004</v>
      </c>
      <c r="E58" s="162">
        <f t="shared" si="0"/>
        <v>5.6841778547562143</v>
      </c>
      <c r="F58" s="196">
        <f t="shared" si="1"/>
        <v>3.0603396232433192E-2</v>
      </c>
    </row>
    <row r="59" spans="1:6" x14ac:dyDescent="0.25">
      <c r="A59" s="154" t="s">
        <v>268</v>
      </c>
      <c r="B59" s="156" t="s">
        <v>269</v>
      </c>
      <c r="C59" s="160">
        <v>190146.46744000001</v>
      </c>
      <c r="D59" s="248">
        <v>128756.40078</v>
      </c>
      <c r="E59" s="162">
        <f t="shared" si="0"/>
        <v>-32.285672979631556</v>
      </c>
      <c r="F59" s="196">
        <f t="shared" si="1"/>
        <v>8.2186090615379376E-2</v>
      </c>
    </row>
    <row r="60" spans="1:6" ht="45" x14ac:dyDescent="0.25">
      <c r="A60" s="154" t="s">
        <v>270</v>
      </c>
      <c r="B60" s="156" t="s">
        <v>271</v>
      </c>
      <c r="C60" s="160">
        <v>1598.1</v>
      </c>
      <c r="D60" s="248">
        <v>7.5</v>
      </c>
      <c r="E60" s="162">
        <f t="shared" si="0"/>
        <v>-99.530692697578374</v>
      </c>
      <c r="F60" s="196">
        <f t="shared" si="1"/>
        <v>4.7873012594422515E-6</v>
      </c>
    </row>
    <row r="61" spans="1:6" x14ac:dyDescent="0.25">
      <c r="A61" s="154" t="s">
        <v>272</v>
      </c>
      <c r="B61" s="156" t="s">
        <v>273</v>
      </c>
      <c r="C61" s="160">
        <v>8803612.9675299991</v>
      </c>
      <c r="D61" s="248">
        <v>1079846.47633</v>
      </c>
      <c r="E61" s="162">
        <f t="shared" si="0"/>
        <v>-87.734053276617757</v>
      </c>
      <c r="F61" s="196">
        <f t="shared" si="1"/>
        <v>0.68927338615185152</v>
      </c>
    </row>
    <row r="62" spans="1:6" x14ac:dyDescent="0.25">
      <c r="A62" s="154" t="s">
        <v>274</v>
      </c>
      <c r="B62" s="156" t="s">
        <v>275</v>
      </c>
      <c r="C62" s="160">
        <v>1456257.1314400001</v>
      </c>
      <c r="D62" s="248">
        <v>1136233.61738</v>
      </c>
      <c r="E62" s="162">
        <f t="shared" si="0"/>
        <v>-21.975756008387705</v>
      </c>
      <c r="F62" s="196">
        <f t="shared" si="1"/>
        <v>0.72526568366718658</v>
      </c>
    </row>
    <row r="63" spans="1:6" x14ac:dyDescent="0.25">
      <c r="A63" s="154" t="s">
        <v>276</v>
      </c>
      <c r="B63" s="156" t="s">
        <v>32</v>
      </c>
      <c r="C63" s="160">
        <v>659859.86445999995</v>
      </c>
      <c r="D63" s="248">
        <v>749353.3939400001</v>
      </c>
      <c r="E63" s="162">
        <f t="shared" si="0"/>
        <v>13.562505359109494</v>
      </c>
      <c r="F63" s="196">
        <f t="shared" si="1"/>
        <v>0.47831739287683844</v>
      </c>
    </row>
    <row r="64" spans="1:6" x14ac:dyDescent="0.25">
      <c r="A64" s="154" t="s">
        <v>277</v>
      </c>
      <c r="B64" s="156" t="s">
        <v>53</v>
      </c>
      <c r="C64" s="160">
        <v>64024.680249999998</v>
      </c>
      <c r="D64" s="248">
        <v>2042806.4537499999</v>
      </c>
      <c r="E64" s="162">
        <f t="shared" si="0"/>
        <v>3090.6546753117132</v>
      </c>
      <c r="F64" s="196">
        <f t="shared" si="1"/>
        <v>1.3039373211778846</v>
      </c>
    </row>
    <row r="65" spans="1:6" x14ac:dyDescent="0.25">
      <c r="A65" s="154" t="s">
        <v>278</v>
      </c>
      <c r="B65" s="156" t="s">
        <v>279</v>
      </c>
      <c r="C65" s="160">
        <v>647788.86750000005</v>
      </c>
      <c r="D65" s="248">
        <v>698394.31949999998</v>
      </c>
      <c r="E65" s="162">
        <f t="shared" si="0"/>
        <v>7.8120286622554289</v>
      </c>
      <c r="F65" s="196">
        <f t="shared" si="1"/>
        <v>0.44578986737728854</v>
      </c>
    </row>
    <row r="66" spans="1:6" x14ac:dyDescent="0.25">
      <c r="A66" s="154" t="s">
        <v>280</v>
      </c>
      <c r="B66" s="156" t="s">
        <v>58</v>
      </c>
      <c r="C66" s="160">
        <v>18877.36</v>
      </c>
      <c r="D66" s="248">
        <v>17025.599999999999</v>
      </c>
      <c r="E66" s="162">
        <f t="shared" si="0"/>
        <v>-9.8094225039942131</v>
      </c>
      <c r="F66" s="196">
        <f t="shared" si="1"/>
        <v>1.0867556843034665E-2</v>
      </c>
    </row>
    <row r="67" spans="1:6" ht="30" x14ac:dyDescent="0.25">
      <c r="A67" s="154" t="s">
        <v>281</v>
      </c>
      <c r="B67" s="156" t="s">
        <v>282</v>
      </c>
      <c r="C67" s="160">
        <v>33873.416940000003</v>
      </c>
      <c r="D67" s="248">
        <v>43213.672050000001</v>
      </c>
      <c r="E67" s="162">
        <f t="shared" si="0"/>
        <v>27.573997410844015</v>
      </c>
      <c r="F67" s="196">
        <f t="shared" si="1"/>
        <v>2.7583582217345259E-2</v>
      </c>
    </row>
    <row r="68" spans="1:6" x14ac:dyDescent="0.25">
      <c r="A68" s="154" t="s">
        <v>283</v>
      </c>
      <c r="B68" s="156" t="s">
        <v>284</v>
      </c>
      <c r="C68" s="160">
        <v>46714.313000000002</v>
      </c>
      <c r="D68" s="248">
        <v>43473.07099</v>
      </c>
      <c r="E68" s="162">
        <f t="shared" si="0"/>
        <v>-6.9384345007920842</v>
      </c>
      <c r="F68" s="196">
        <f t="shared" si="1"/>
        <v>2.7749158333633256E-2</v>
      </c>
    </row>
    <row r="69" spans="1:6" x14ac:dyDescent="0.25">
      <c r="A69" s="154" t="s">
        <v>285</v>
      </c>
      <c r="B69" s="156" t="s">
        <v>286</v>
      </c>
      <c r="C69" s="160">
        <v>117364.86529000002</v>
      </c>
      <c r="D69" s="248">
        <v>212966.91462999998</v>
      </c>
      <c r="E69" s="162">
        <f t="shared" si="0"/>
        <v>81.457128676264631</v>
      </c>
      <c r="F69" s="196">
        <f t="shared" si="1"/>
        <v>0.13593823715036391</v>
      </c>
    </row>
    <row r="70" spans="1:6" ht="60" x14ac:dyDescent="0.25">
      <c r="A70" s="154" t="s">
        <v>287</v>
      </c>
      <c r="B70" s="156" t="s">
        <v>288</v>
      </c>
      <c r="C70" s="160">
        <v>49882.643770000002</v>
      </c>
      <c r="D70" s="248">
        <v>32682.449480000003</v>
      </c>
      <c r="E70" s="162">
        <f t="shared" si="0"/>
        <v>-34.481320535669752</v>
      </c>
      <c r="F70" s="196">
        <f t="shared" si="1"/>
        <v>2.0861430874301569E-2</v>
      </c>
    </row>
    <row r="71" spans="1:6" ht="30" x14ac:dyDescent="0.25">
      <c r="A71" s="160" t="s">
        <v>289</v>
      </c>
      <c r="B71" s="193" t="s">
        <v>290</v>
      </c>
      <c r="C71" s="160">
        <v>0</v>
      </c>
      <c r="D71" s="248">
        <v>5151.6961600000004</v>
      </c>
      <c r="E71" s="162" t="s">
        <v>305</v>
      </c>
      <c r="F71" s="196">
        <f t="shared" ref="F71:F79" si="2">D71/D$79*100</f>
        <v>3.2883628686709086E-3</v>
      </c>
    </row>
    <row r="72" spans="1:6" x14ac:dyDescent="0.25">
      <c r="A72" s="160" t="s">
        <v>291</v>
      </c>
      <c r="B72" s="193" t="s">
        <v>292</v>
      </c>
      <c r="C72" s="160">
        <v>0</v>
      </c>
      <c r="D72" s="248">
        <v>9.6448</v>
      </c>
      <c r="E72" s="162" t="s">
        <v>305</v>
      </c>
      <c r="F72" s="196">
        <f t="shared" si="2"/>
        <v>6.1563417582758175E-6</v>
      </c>
    </row>
    <row r="73" spans="1:6" ht="45" x14ac:dyDescent="0.25">
      <c r="A73" s="154" t="s">
        <v>293</v>
      </c>
      <c r="B73" s="156" t="s">
        <v>294</v>
      </c>
      <c r="C73" s="160">
        <v>1063.8980000000001</v>
      </c>
      <c r="D73" s="248">
        <v>15779.59597</v>
      </c>
      <c r="E73" s="162">
        <f t="shared" ref="E73:E79" si="3">D73/C73*100-100</f>
        <v>1383.1869192347385</v>
      </c>
      <c r="F73" s="196">
        <f t="shared" si="2"/>
        <v>1.0072223954756118E-2</v>
      </c>
    </row>
    <row r="74" spans="1:6" x14ac:dyDescent="0.25">
      <c r="A74" s="154" t="s">
        <v>295</v>
      </c>
      <c r="B74" s="156" t="s">
        <v>296</v>
      </c>
      <c r="C74" s="160">
        <v>68.048000000000002</v>
      </c>
      <c r="D74" s="248">
        <v>54.6</v>
      </c>
      <c r="E74" s="162">
        <f t="shared" si="3"/>
        <v>-19.762520573712678</v>
      </c>
      <c r="F74" s="196">
        <f t="shared" si="2"/>
        <v>3.485155316873959E-5</v>
      </c>
    </row>
    <row r="75" spans="1:6" ht="60" x14ac:dyDescent="0.25">
      <c r="A75" s="154" t="s">
        <v>297</v>
      </c>
      <c r="B75" s="156" t="s">
        <v>298</v>
      </c>
      <c r="C75" s="160">
        <v>73046.938000000009</v>
      </c>
      <c r="D75" s="248">
        <v>42112.303599999999</v>
      </c>
      <c r="E75" s="162">
        <f t="shared" si="3"/>
        <v>-42.348981691744569</v>
      </c>
      <c r="F75" s="196">
        <f t="shared" si="2"/>
        <v>2.688057120830593E-2</v>
      </c>
    </row>
    <row r="76" spans="1:6" ht="30" x14ac:dyDescent="0.25">
      <c r="A76" s="154" t="s">
        <v>299</v>
      </c>
      <c r="B76" s="156" t="s">
        <v>300</v>
      </c>
      <c r="C76" s="160">
        <v>1150.9000000000001</v>
      </c>
      <c r="D76" s="248">
        <v>1613.05</v>
      </c>
      <c r="E76" s="162">
        <f t="shared" si="3"/>
        <v>40.155530454426952</v>
      </c>
      <c r="F76" s="196">
        <f t="shared" si="2"/>
        <v>1.0296208395391099E-3</v>
      </c>
    </row>
    <row r="77" spans="1:6" x14ac:dyDescent="0.25">
      <c r="A77" s="154" t="s">
        <v>301</v>
      </c>
      <c r="B77" s="156" t="s">
        <v>302</v>
      </c>
      <c r="C77" s="160">
        <v>334177.72409999999</v>
      </c>
      <c r="D77" s="248">
        <v>319863.36109000002</v>
      </c>
      <c r="E77" s="162">
        <f t="shared" si="3"/>
        <v>-4.2834581654271204</v>
      </c>
      <c r="F77" s="196">
        <f t="shared" si="2"/>
        <v>0.20417096951941185</v>
      </c>
    </row>
    <row r="78" spans="1:6" x14ac:dyDescent="0.25">
      <c r="A78" s="154" t="s">
        <v>303</v>
      </c>
      <c r="B78" s="156" t="s">
        <v>304</v>
      </c>
      <c r="C78" s="160">
        <v>9003.0249999999996</v>
      </c>
      <c r="D78" s="248">
        <v>13066.123000000001</v>
      </c>
      <c r="E78" s="162">
        <f t="shared" si="3"/>
        <v>45.130364516370918</v>
      </c>
      <c r="F78" s="196">
        <f t="shared" si="2"/>
        <v>8.3401956125236498E-3</v>
      </c>
    </row>
    <row r="79" spans="1:6" x14ac:dyDescent="0.25">
      <c r="A79" s="154"/>
      <c r="B79" s="193" t="s">
        <v>35</v>
      </c>
      <c r="C79" s="160">
        <f>SUM(C6:C78)</f>
        <v>125008825.71632999</v>
      </c>
      <c r="D79" s="248">
        <f>SUM(D6:D78)</f>
        <v>156664466.96262005</v>
      </c>
      <c r="E79" s="250">
        <f t="shared" si="3"/>
        <v>25.322725067526861</v>
      </c>
      <c r="F79" s="251">
        <f t="shared" si="2"/>
        <v>100</v>
      </c>
    </row>
  </sheetData>
  <mergeCells count="5">
    <mergeCell ref="A1:F1"/>
    <mergeCell ref="C4:D4"/>
    <mergeCell ref="E4:E5"/>
    <mergeCell ref="F4:F5"/>
    <mergeCell ref="A2:F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7"/>
  <sheetViews>
    <sheetView workbookViewId="0">
      <selection activeCell="D5" sqref="D5"/>
    </sheetView>
  </sheetViews>
  <sheetFormatPr defaultRowHeight="15" x14ac:dyDescent="0.25"/>
  <cols>
    <col min="2" max="2" width="66" style="157" customWidth="1"/>
    <col min="3" max="3" width="23.28515625" style="195" bestFit="1" customWidth="1"/>
    <col min="4" max="4" width="26.28515625" style="195" customWidth="1"/>
    <col min="5" max="5" width="24.7109375" style="161" customWidth="1"/>
    <col min="6" max="6" width="22.42578125" customWidth="1"/>
  </cols>
  <sheetData>
    <row r="1" spans="1:8" x14ac:dyDescent="0.25">
      <c r="A1" s="319" t="s">
        <v>104</v>
      </c>
      <c r="B1" s="319"/>
      <c r="C1" s="319"/>
      <c r="D1" s="319"/>
      <c r="E1" s="319"/>
      <c r="F1" s="319"/>
    </row>
    <row r="2" spans="1:8" x14ac:dyDescent="0.25">
      <c r="A2" s="321" t="s">
        <v>137</v>
      </c>
      <c r="B2" s="322"/>
      <c r="C2" s="322"/>
      <c r="D2" s="322"/>
      <c r="E2" s="322"/>
      <c r="F2" s="323"/>
    </row>
    <row r="3" spans="1:8" x14ac:dyDescent="0.25">
      <c r="A3" s="324" t="s">
        <v>121</v>
      </c>
      <c r="B3" s="325"/>
      <c r="C3" s="325"/>
      <c r="D3" s="325"/>
      <c r="E3" s="325"/>
      <c r="F3" s="326"/>
    </row>
    <row r="4" spans="1:8" ht="15" customHeight="1" x14ac:dyDescent="0.25">
      <c r="A4" s="154"/>
      <c r="B4" s="156"/>
      <c r="C4" s="313" t="s">
        <v>92</v>
      </c>
      <c r="D4" s="313"/>
      <c r="E4" s="314" t="s">
        <v>141</v>
      </c>
      <c r="F4" s="320" t="s">
        <v>138</v>
      </c>
    </row>
    <row r="5" spans="1:8" ht="30" x14ac:dyDescent="0.25">
      <c r="A5" s="154" t="s">
        <v>100</v>
      </c>
      <c r="B5" s="156" t="s">
        <v>101</v>
      </c>
      <c r="C5" s="193" t="s">
        <v>139</v>
      </c>
      <c r="D5" s="193" t="s">
        <v>140</v>
      </c>
      <c r="E5" s="314"/>
      <c r="F5" s="320"/>
    </row>
    <row r="6" spans="1:8" x14ac:dyDescent="0.25">
      <c r="A6" s="154" t="s">
        <v>169</v>
      </c>
      <c r="B6" s="156" t="s">
        <v>170</v>
      </c>
      <c r="C6" s="249">
        <v>16.2</v>
      </c>
      <c r="D6" s="154">
        <v>0</v>
      </c>
      <c r="E6" s="250">
        <f>D6/C6*100-100</f>
        <v>-100</v>
      </c>
      <c r="F6" s="251">
        <f>D6/D$67*100</f>
        <v>0</v>
      </c>
      <c r="G6" s="198"/>
      <c r="H6" s="209"/>
    </row>
    <row r="7" spans="1:8" x14ac:dyDescent="0.25">
      <c r="A7" s="154" t="s">
        <v>171</v>
      </c>
      <c r="B7" s="156" t="s">
        <v>172</v>
      </c>
      <c r="C7" s="249">
        <v>848.9043200000001</v>
      </c>
      <c r="D7" s="160">
        <v>693.92115999999999</v>
      </c>
      <c r="E7" s="250">
        <f t="shared" ref="E7:E67" si="0">D7/C7*100-100</f>
        <v>-18.256846660881649</v>
      </c>
      <c r="F7" s="251">
        <f t="shared" ref="F7:F67" si="1">D7/D$67*100</f>
        <v>7.0566802167408876E-2</v>
      </c>
      <c r="G7" s="198"/>
      <c r="H7" s="209"/>
    </row>
    <row r="8" spans="1:8" x14ac:dyDescent="0.25">
      <c r="A8" s="154" t="s">
        <v>175</v>
      </c>
      <c r="B8" s="156" t="s">
        <v>176</v>
      </c>
      <c r="C8" s="249">
        <v>17542.040399999998</v>
      </c>
      <c r="D8" s="160">
        <v>27808.729470000002</v>
      </c>
      <c r="E8" s="250">
        <f t="shared" si="0"/>
        <v>58.526196701724643</v>
      </c>
      <c r="F8" s="251">
        <f t="shared" si="1"/>
        <v>2.8279482225855213</v>
      </c>
      <c r="G8" s="198"/>
      <c r="H8" s="209"/>
    </row>
    <row r="9" spans="1:8" ht="30" x14ac:dyDescent="0.25">
      <c r="A9" s="154" t="s">
        <v>180</v>
      </c>
      <c r="B9" s="156" t="s">
        <v>181</v>
      </c>
      <c r="C9" s="249">
        <v>80265.07445</v>
      </c>
      <c r="D9" s="160">
        <v>42752.283000000003</v>
      </c>
      <c r="E9" s="250">
        <f t="shared" si="0"/>
        <v>-46.736132380177466</v>
      </c>
      <c r="F9" s="251">
        <f t="shared" si="1"/>
        <v>4.3476003767720206</v>
      </c>
      <c r="G9" s="198"/>
      <c r="H9" s="209"/>
    </row>
    <row r="10" spans="1:8" ht="30" x14ac:dyDescent="0.25">
      <c r="A10" s="154" t="s">
        <v>184</v>
      </c>
      <c r="B10" s="156" t="s">
        <v>185</v>
      </c>
      <c r="C10" s="249">
        <v>16558.905210000001</v>
      </c>
      <c r="D10" s="160">
        <v>11708.764289999999</v>
      </c>
      <c r="E10" s="250">
        <f t="shared" si="0"/>
        <v>-29.290226971472606</v>
      </c>
      <c r="F10" s="251">
        <f>D10/D$67*100</f>
        <v>1.1906973023812268</v>
      </c>
      <c r="G10" s="198"/>
      <c r="H10" s="209"/>
    </row>
    <row r="11" spans="1:8" x14ac:dyDescent="0.25">
      <c r="A11" s="154" t="s">
        <v>306</v>
      </c>
      <c r="B11" s="156" t="s">
        <v>307</v>
      </c>
      <c r="C11" s="249">
        <v>44.543999999999997</v>
      </c>
      <c r="D11" s="160">
        <v>0</v>
      </c>
      <c r="E11" s="250">
        <f t="shared" si="0"/>
        <v>-100</v>
      </c>
      <c r="F11" s="251">
        <f t="shared" si="1"/>
        <v>0</v>
      </c>
      <c r="G11" s="198"/>
      <c r="H11" s="209"/>
    </row>
    <row r="12" spans="1:8" x14ac:dyDescent="0.25">
      <c r="A12" s="154" t="s">
        <v>190</v>
      </c>
      <c r="B12" s="156" t="s">
        <v>191</v>
      </c>
      <c r="C12" s="249">
        <v>9808.7540000000008</v>
      </c>
      <c r="D12" s="160">
        <v>31829.827129999998</v>
      </c>
      <c r="E12" s="250">
        <f t="shared" si="0"/>
        <v>224.50428596741233</v>
      </c>
      <c r="F12" s="251">
        <f t="shared" si="1"/>
        <v>3.2368649978990893</v>
      </c>
      <c r="G12" s="198"/>
      <c r="H12" s="209"/>
    </row>
    <row r="13" spans="1:8" x14ac:dyDescent="0.25">
      <c r="A13" s="154" t="s">
        <v>192</v>
      </c>
      <c r="B13" s="156" t="s">
        <v>193</v>
      </c>
      <c r="C13" s="249">
        <v>3271.4662700000003</v>
      </c>
      <c r="D13" s="160">
        <v>1308.1099999999999</v>
      </c>
      <c r="E13" s="250">
        <f t="shared" si="0"/>
        <v>-60.014565578877274</v>
      </c>
      <c r="F13" s="251">
        <f t="shared" si="1"/>
        <v>0.13302539957595358</v>
      </c>
      <c r="G13" s="198"/>
      <c r="H13" s="209"/>
    </row>
    <row r="14" spans="1:8" x14ac:dyDescent="0.25">
      <c r="A14" s="154" t="s">
        <v>194</v>
      </c>
      <c r="B14" s="156" t="s">
        <v>195</v>
      </c>
      <c r="C14" s="249">
        <v>131.14592999999999</v>
      </c>
      <c r="D14" s="160">
        <v>130.55622</v>
      </c>
      <c r="E14" s="250">
        <f t="shared" si="0"/>
        <v>-0.44965939850362702</v>
      </c>
      <c r="F14" s="251">
        <f t="shared" si="1"/>
        <v>1.3276630659979746E-2</v>
      </c>
      <c r="G14" s="198"/>
      <c r="H14" s="209"/>
    </row>
    <row r="15" spans="1:8" x14ac:dyDescent="0.25">
      <c r="A15" s="154" t="s">
        <v>196</v>
      </c>
      <c r="B15" s="156" t="s">
        <v>197</v>
      </c>
      <c r="C15" s="249">
        <v>1354.6799799999999</v>
      </c>
      <c r="D15" s="160">
        <v>5109.5426799999996</v>
      </c>
      <c r="E15" s="250">
        <f t="shared" si="0"/>
        <v>277.17710126638173</v>
      </c>
      <c r="F15" s="251">
        <f t="shared" si="1"/>
        <v>0.51960382281106998</v>
      </c>
      <c r="G15" s="198"/>
      <c r="H15" s="209"/>
    </row>
    <row r="16" spans="1:8" x14ac:dyDescent="0.25">
      <c r="A16" s="154" t="s">
        <v>198</v>
      </c>
      <c r="B16" s="156" t="s">
        <v>199</v>
      </c>
      <c r="C16" s="249">
        <v>687.15169000000003</v>
      </c>
      <c r="D16" s="160">
        <v>184.34558999999999</v>
      </c>
      <c r="E16" s="250">
        <f t="shared" si="0"/>
        <v>-73.172504312694045</v>
      </c>
      <c r="F16" s="251">
        <f t="shared" si="1"/>
        <v>1.8746623578915315E-2</v>
      </c>
      <c r="G16" s="198"/>
      <c r="H16" s="209"/>
    </row>
    <row r="17" spans="1:8" x14ac:dyDescent="0.25">
      <c r="A17" s="154" t="s">
        <v>200</v>
      </c>
      <c r="B17" s="156" t="s">
        <v>201</v>
      </c>
      <c r="C17" s="249">
        <v>97.2</v>
      </c>
      <c r="D17" s="160">
        <v>0</v>
      </c>
      <c r="E17" s="250">
        <f t="shared" si="0"/>
        <v>-100</v>
      </c>
      <c r="F17" s="251">
        <f t="shared" si="1"/>
        <v>0</v>
      </c>
      <c r="G17" s="198"/>
      <c r="H17" s="209"/>
    </row>
    <row r="18" spans="1:8" x14ac:dyDescent="0.25">
      <c r="A18" s="154" t="s">
        <v>202</v>
      </c>
      <c r="B18" s="156" t="s">
        <v>203</v>
      </c>
      <c r="C18" s="249">
        <v>0</v>
      </c>
      <c r="D18" s="160">
        <v>14.680999999999999</v>
      </c>
      <c r="E18" s="250" t="s">
        <v>305</v>
      </c>
      <c r="F18" s="251">
        <f t="shared" si="1"/>
        <v>1.4929523443552718E-3</v>
      </c>
      <c r="G18" s="198"/>
      <c r="H18" s="209"/>
    </row>
    <row r="19" spans="1:8" ht="30" x14ac:dyDescent="0.25">
      <c r="A19" s="154" t="s">
        <v>206</v>
      </c>
      <c r="B19" s="156" t="s">
        <v>207</v>
      </c>
      <c r="C19" s="249">
        <v>0.2</v>
      </c>
      <c r="D19" s="160">
        <v>0</v>
      </c>
      <c r="E19" s="250">
        <f t="shared" si="0"/>
        <v>-100</v>
      </c>
      <c r="F19" s="251">
        <f t="shared" si="1"/>
        <v>0</v>
      </c>
      <c r="G19" s="198"/>
      <c r="H19" s="209"/>
    </row>
    <row r="20" spans="1:8" x14ac:dyDescent="0.25">
      <c r="A20" s="154" t="s">
        <v>210</v>
      </c>
      <c r="B20" s="156" t="s">
        <v>43</v>
      </c>
      <c r="C20" s="249">
        <v>7484.06</v>
      </c>
      <c r="D20" s="160">
        <v>5331.74395</v>
      </c>
      <c r="E20" s="250">
        <f t="shared" si="0"/>
        <v>-28.758669091375538</v>
      </c>
      <c r="F20" s="251">
        <f t="shared" si="1"/>
        <v>0.54220009738127772</v>
      </c>
      <c r="G20" s="198"/>
      <c r="H20" s="209"/>
    </row>
    <row r="21" spans="1:8" ht="45" x14ac:dyDescent="0.25">
      <c r="A21" s="154" t="s">
        <v>211</v>
      </c>
      <c r="B21" s="156" t="s">
        <v>212</v>
      </c>
      <c r="C21" s="249">
        <v>1692.5902999999998</v>
      </c>
      <c r="D21" s="160">
        <v>346.26</v>
      </c>
      <c r="E21" s="250">
        <f t="shared" si="0"/>
        <v>-79.542598111309033</v>
      </c>
      <c r="F21" s="251">
        <f t="shared" si="1"/>
        <v>3.5212157125295039E-2</v>
      </c>
      <c r="G21" s="198"/>
      <c r="H21" s="209"/>
    </row>
    <row r="22" spans="1:8" x14ac:dyDescent="0.25">
      <c r="A22" s="154" t="s">
        <v>213</v>
      </c>
      <c r="B22" s="156" t="s">
        <v>214</v>
      </c>
      <c r="C22" s="249">
        <v>28766.832200000001</v>
      </c>
      <c r="D22" s="160">
        <v>19724.767690000001</v>
      </c>
      <c r="E22" s="250">
        <f t="shared" si="0"/>
        <v>-31.432256590282464</v>
      </c>
      <c r="F22" s="251">
        <f t="shared" si="1"/>
        <v>2.0058673227061252</v>
      </c>
      <c r="G22" s="198"/>
      <c r="H22" s="209"/>
    </row>
    <row r="23" spans="1:8" ht="60" x14ac:dyDescent="0.25">
      <c r="A23" s="154" t="s">
        <v>215</v>
      </c>
      <c r="B23" s="156" t="s">
        <v>216</v>
      </c>
      <c r="C23" s="249">
        <v>0</v>
      </c>
      <c r="D23" s="160">
        <v>0.6</v>
      </c>
      <c r="E23" s="250" t="s">
        <v>305</v>
      </c>
      <c r="F23" s="251">
        <f t="shared" si="1"/>
        <v>6.1015694204288751E-5</v>
      </c>
      <c r="G23" s="198"/>
      <c r="H23" s="209"/>
    </row>
    <row r="24" spans="1:8" x14ac:dyDescent="0.25">
      <c r="A24" s="154" t="s">
        <v>223</v>
      </c>
      <c r="B24" s="156" t="s">
        <v>224</v>
      </c>
      <c r="C24" s="249">
        <v>777.84280000000001</v>
      </c>
      <c r="D24" s="160">
        <v>88.71105</v>
      </c>
      <c r="E24" s="250">
        <f t="shared" si="0"/>
        <v>-88.595247008778642</v>
      </c>
      <c r="F24" s="251">
        <f t="shared" si="1"/>
        <v>9.0212771655689486E-3</v>
      </c>
      <c r="G24" s="198"/>
      <c r="H24" s="209"/>
    </row>
    <row r="25" spans="1:8" x14ac:dyDescent="0.25">
      <c r="A25" s="154" t="s">
        <v>225</v>
      </c>
      <c r="B25" s="156" t="s">
        <v>54</v>
      </c>
      <c r="C25" s="249">
        <v>420.17894000000001</v>
      </c>
      <c r="D25" s="160">
        <v>100</v>
      </c>
      <c r="E25" s="250">
        <f t="shared" si="0"/>
        <v>-76.200615861423231</v>
      </c>
      <c r="F25" s="251">
        <f t="shared" si="1"/>
        <v>1.0169282367381459E-2</v>
      </c>
      <c r="G25" s="198"/>
      <c r="H25" s="209"/>
    </row>
    <row r="26" spans="1:8" x14ac:dyDescent="0.25">
      <c r="A26" s="154" t="s">
        <v>226</v>
      </c>
      <c r="B26" s="156" t="s">
        <v>227</v>
      </c>
      <c r="C26" s="249">
        <v>25307.281860000003</v>
      </c>
      <c r="D26" s="160">
        <v>22411.60053</v>
      </c>
      <c r="E26" s="250">
        <f t="shared" si="0"/>
        <v>-11.442087483037199</v>
      </c>
      <c r="F26" s="251">
        <f t="shared" si="1"/>
        <v>2.2790989409452593</v>
      </c>
      <c r="G26" s="198"/>
      <c r="H26" s="209"/>
    </row>
    <row r="27" spans="1:8" ht="30" x14ac:dyDescent="0.25">
      <c r="A27" s="154" t="s">
        <v>228</v>
      </c>
      <c r="B27" s="156" t="s">
        <v>229</v>
      </c>
      <c r="C27" s="249">
        <v>9739.8909300000014</v>
      </c>
      <c r="D27" s="160">
        <v>651.35401999999999</v>
      </c>
      <c r="E27" s="250">
        <f t="shared" si="0"/>
        <v>-93.312512176150207</v>
      </c>
      <c r="F27" s="251">
        <f t="shared" si="1"/>
        <v>6.6238029505090293E-2</v>
      </c>
      <c r="G27" s="198"/>
      <c r="H27" s="209"/>
    </row>
    <row r="28" spans="1:8" x14ac:dyDescent="0.25">
      <c r="A28" s="154" t="s">
        <v>230</v>
      </c>
      <c r="B28" s="156" t="s">
        <v>231</v>
      </c>
      <c r="C28" s="249">
        <v>52581.739580000001</v>
      </c>
      <c r="D28" s="160">
        <v>11093.785180000001</v>
      </c>
      <c r="E28" s="250">
        <f t="shared" si="0"/>
        <v>-78.901829287862455</v>
      </c>
      <c r="F28" s="251">
        <f t="shared" si="1"/>
        <v>1.1281583401849176</v>
      </c>
      <c r="G28" s="198"/>
      <c r="H28" s="209"/>
    </row>
    <row r="29" spans="1:8" ht="30" x14ac:dyDescent="0.25">
      <c r="A29" s="154" t="s">
        <v>232</v>
      </c>
      <c r="B29" s="156" t="s">
        <v>233</v>
      </c>
      <c r="C29" s="249">
        <v>151</v>
      </c>
      <c r="D29" s="160">
        <v>17.5</v>
      </c>
      <c r="E29" s="250">
        <f t="shared" si="0"/>
        <v>-88.410596026490069</v>
      </c>
      <c r="F29" s="251">
        <f t="shared" si="1"/>
        <v>1.7796244142917552E-3</v>
      </c>
      <c r="G29" s="198"/>
      <c r="H29" s="209"/>
    </row>
    <row r="30" spans="1:8" x14ac:dyDescent="0.25">
      <c r="A30" s="154" t="s">
        <v>234</v>
      </c>
      <c r="B30" s="156" t="s">
        <v>235</v>
      </c>
      <c r="C30" s="249">
        <v>14088.450910000001</v>
      </c>
      <c r="D30" s="160">
        <v>5369.0396200000005</v>
      </c>
      <c r="E30" s="250">
        <f t="shared" si="0"/>
        <v>-61.890489917603013</v>
      </c>
      <c r="F30" s="251">
        <f t="shared" si="1"/>
        <v>0.5459927993743845</v>
      </c>
      <c r="G30" s="198"/>
      <c r="H30" s="209"/>
    </row>
    <row r="31" spans="1:8" ht="30" x14ac:dyDescent="0.25">
      <c r="A31" s="154" t="s">
        <v>236</v>
      </c>
      <c r="B31" s="156" t="s">
        <v>237</v>
      </c>
      <c r="C31" s="249">
        <v>319.74279999999993</v>
      </c>
      <c r="D31" s="160">
        <v>35.027000000000001</v>
      </c>
      <c r="E31" s="250">
        <f t="shared" si="0"/>
        <v>-89.045257625816745</v>
      </c>
      <c r="F31" s="251">
        <f t="shared" si="1"/>
        <v>3.5619945348227032E-3</v>
      </c>
      <c r="G31" s="198"/>
      <c r="H31" s="209"/>
    </row>
    <row r="32" spans="1:8" x14ac:dyDescent="0.25">
      <c r="A32" s="154" t="s">
        <v>238</v>
      </c>
      <c r="B32" s="156" t="s">
        <v>239</v>
      </c>
      <c r="C32" s="249">
        <v>0</v>
      </c>
      <c r="D32" s="160">
        <v>8.8000000000000007</v>
      </c>
      <c r="E32" s="250" t="s">
        <v>305</v>
      </c>
      <c r="F32" s="251">
        <f t="shared" si="1"/>
        <v>8.9489684832956844E-4</v>
      </c>
      <c r="G32" s="198"/>
      <c r="H32" s="209"/>
    </row>
    <row r="33" spans="1:8" x14ac:dyDescent="0.25">
      <c r="A33" s="154" t="s">
        <v>240</v>
      </c>
      <c r="B33" s="156" t="s">
        <v>241</v>
      </c>
      <c r="C33" s="249">
        <v>2882.43</v>
      </c>
      <c r="D33" s="160">
        <v>7.25</v>
      </c>
      <c r="E33" s="250">
        <f t="shared" si="0"/>
        <v>-99.748476112169243</v>
      </c>
      <c r="F33" s="251">
        <f t="shared" si="1"/>
        <v>7.3727297163515577E-4</v>
      </c>
      <c r="G33" s="198"/>
      <c r="H33" s="209"/>
    </row>
    <row r="34" spans="1:8" x14ac:dyDescent="0.25">
      <c r="A34" s="154" t="s">
        <v>242</v>
      </c>
      <c r="B34" s="156" t="s">
        <v>243</v>
      </c>
      <c r="C34" s="249">
        <v>141.12</v>
      </c>
      <c r="D34" s="160">
        <v>80.206289999999996</v>
      </c>
      <c r="E34" s="250">
        <f t="shared" si="0"/>
        <v>-43.16447704081633</v>
      </c>
      <c r="F34" s="251">
        <f t="shared" si="1"/>
        <v>8.1564041065008367E-3</v>
      </c>
      <c r="G34" s="198"/>
      <c r="H34" s="209"/>
    </row>
    <row r="35" spans="1:8" x14ac:dyDescent="0.25">
      <c r="A35" s="154" t="s">
        <v>244</v>
      </c>
      <c r="B35" s="156" t="s">
        <v>245</v>
      </c>
      <c r="C35" s="249">
        <v>462.81799999999998</v>
      </c>
      <c r="D35" s="160">
        <v>0</v>
      </c>
      <c r="E35" s="250">
        <f t="shared" si="0"/>
        <v>-100</v>
      </c>
      <c r="F35" s="251">
        <f t="shared" si="1"/>
        <v>0</v>
      </c>
      <c r="G35" s="198"/>
      <c r="H35" s="209"/>
    </row>
    <row r="36" spans="1:8" ht="30" x14ac:dyDescent="0.25">
      <c r="A36" s="154" t="s">
        <v>248</v>
      </c>
      <c r="B36" s="156" t="s">
        <v>249</v>
      </c>
      <c r="C36" s="249">
        <v>117859.61715999999</v>
      </c>
      <c r="D36" s="160">
        <v>99535.893280000004</v>
      </c>
      <c r="E36" s="250">
        <f t="shared" si="0"/>
        <v>-15.547075683373947</v>
      </c>
      <c r="F36" s="251">
        <f t="shared" si="1"/>
        <v>10.122086044538666</v>
      </c>
      <c r="G36" s="198"/>
      <c r="H36" s="209"/>
    </row>
    <row r="37" spans="1:8" x14ac:dyDescent="0.25">
      <c r="A37" s="154" t="s">
        <v>250</v>
      </c>
      <c r="B37" s="156" t="s">
        <v>251</v>
      </c>
      <c r="C37" s="249">
        <v>825606.20732000005</v>
      </c>
      <c r="D37" s="160">
        <v>160317.15428000002</v>
      </c>
      <c r="E37" s="250">
        <f t="shared" si="0"/>
        <v>-80.581886030095944</v>
      </c>
      <c r="F37" s="251">
        <f t="shared" si="1"/>
        <v>16.303104102083772</v>
      </c>
      <c r="G37" s="198"/>
      <c r="H37" s="209"/>
    </row>
    <row r="38" spans="1:8" ht="30" x14ac:dyDescent="0.25">
      <c r="A38" s="154" t="s">
        <v>308</v>
      </c>
      <c r="B38" s="156" t="s">
        <v>309</v>
      </c>
      <c r="C38" s="249">
        <v>6214.2153100000005</v>
      </c>
      <c r="D38" s="160">
        <v>405</v>
      </c>
      <c r="E38" s="250">
        <f t="shared" si="0"/>
        <v>-93.482684783253831</v>
      </c>
      <c r="F38" s="251">
        <f t="shared" si="1"/>
        <v>4.1185593587894906E-2</v>
      </c>
      <c r="G38" s="198"/>
      <c r="H38" s="209"/>
    </row>
    <row r="39" spans="1:8" ht="30" x14ac:dyDescent="0.25">
      <c r="A39" s="154" t="s">
        <v>310</v>
      </c>
      <c r="B39" s="156" t="s">
        <v>311</v>
      </c>
      <c r="C39" s="249">
        <v>105349.94443999999</v>
      </c>
      <c r="D39" s="160">
        <v>48530.239350000003</v>
      </c>
      <c r="E39" s="250">
        <f t="shared" si="0"/>
        <v>-53.934252544727777</v>
      </c>
      <c r="F39" s="251">
        <f t="shared" si="1"/>
        <v>4.9351770730675684</v>
      </c>
      <c r="G39" s="198"/>
      <c r="H39" s="209"/>
    </row>
    <row r="40" spans="1:8" x14ac:dyDescent="0.25">
      <c r="A40" s="154" t="s">
        <v>312</v>
      </c>
      <c r="B40" s="156" t="s">
        <v>313</v>
      </c>
      <c r="C40" s="249">
        <v>332.75</v>
      </c>
      <c r="D40" s="160">
        <v>577.5</v>
      </c>
      <c r="E40" s="250">
        <f t="shared" si="0"/>
        <v>73.553719008264466</v>
      </c>
      <c r="F40" s="251">
        <f t="shared" si="1"/>
        <v>5.8727605671627922E-2</v>
      </c>
      <c r="G40" s="198"/>
      <c r="H40" s="209"/>
    </row>
    <row r="41" spans="1:8" x14ac:dyDescent="0.25">
      <c r="A41" s="154" t="s">
        <v>252</v>
      </c>
      <c r="B41" s="156" t="s">
        <v>253</v>
      </c>
      <c r="C41" s="249">
        <v>14313.55852</v>
      </c>
      <c r="D41" s="160">
        <v>8759.3324400000001</v>
      </c>
      <c r="E41" s="250">
        <f t="shared" si="0"/>
        <v>-38.803949920903392</v>
      </c>
      <c r="F41" s="251">
        <f t="shared" si="1"/>
        <v>0.89076124932124401</v>
      </c>
      <c r="G41" s="198"/>
      <c r="H41" s="209"/>
    </row>
    <row r="42" spans="1:8" x14ac:dyDescent="0.25">
      <c r="A42" s="154" t="s">
        <v>254</v>
      </c>
      <c r="B42" s="156" t="s">
        <v>255</v>
      </c>
      <c r="C42" s="249">
        <v>149517.20992999998</v>
      </c>
      <c r="D42" s="160">
        <v>109599.91172</v>
      </c>
      <c r="E42" s="250">
        <f t="shared" si="0"/>
        <v>-26.697460599143213</v>
      </c>
      <c r="F42" s="251">
        <f t="shared" si="1"/>
        <v>11.145524497207603</v>
      </c>
      <c r="G42" s="198"/>
      <c r="H42" s="209"/>
    </row>
    <row r="43" spans="1:8" ht="30" x14ac:dyDescent="0.25">
      <c r="A43" s="154" t="s">
        <v>256</v>
      </c>
      <c r="B43" s="156" t="s">
        <v>257</v>
      </c>
      <c r="C43" s="249">
        <v>5495.2249399999992</v>
      </c>
      <c r="D43" s="160">
        <v>6938.8442400000004</v>
      </c>
      <c r="E43" s="250">
        <f t="shared" si="0"/>
        <v>26.270431433876865</v>
      </c>
      <c r="F43" s="251">
        <f t="shared" si="1"/>
        <v>0.70563066379838391</v>
      </c>
      <c r="G43" s="198"/>
      <c r="H43" s="209"/>
    </row>
    <row r="44" spans="1:8" x14ac:dyDescent="0.25">
      <c r="A44" s="154" t="s">
        <v>258</v>
      </c>
      <c r="B44" s="156" t="s">
        <v>259</v>
      </c>
      <c r="C44" s="249">
        <v>242.1</v>
      </c>
      <c r="D44" s="160">
        <v>1335.3340900000001</v>
      </c>
      <c r="E44" s="250">
        <f t="shared" si="0"/>
        <v>451.56302767451461</v>
      </c>
      <c r="F44" s="251">
        <f t="shared" si="1"/>
        <v>0.13579389416000365</v>
      </c>
      <c r="G44" s="198"/>
      <c r="H44" s="209"/>
    </row>
    <row r="45" spans="1:8" x14ac:dyDescent="0.25">
      <c r="A45" s="154" t="s">
        <v>260</v>
      </c>
      <c r="B45" s="156" t="s">
        <v>261</v>
      </c>
      <c r="C45" s="249">
        <v>993.81716000000006</v>
      </c>
      <c r="D45" s="160">
        <v>569.58876999999995</v>
      </c>
      <c r="E45" s="250">
        <f t="shared" si="0"/>
        <v>-42.686764434616933</v>
      </c>
      <c r="F45" s="251">
        <f t="shared" si="1"/>
        <v>5.792309035419492E-2</v>
      </c>
      <c r="G45" s="198"/>
      <c r="H45" s="209"/>
    </row>
    <row r="46" spans="1:8" ht="30" x14ac:dyDescent="0.25">
      <c r="A46" s="154" t="s">
        <v>262</v>
      </c>
      <c r="B46" s="156" t="s">
        <v>263</v>
      </c>
      <c r="C46" s="249">
        <v>2634.3093100000001</v>
      </c>
      <c r="D46" s="160">
        <v>268.08244000000002</v>
      </c>
      <c r="E46" s="250">
        <f t="shared" si="0"/>
        <v>-89.8234258603444</v>
      </c>
      <c r="F46" s="251">
        <f t="shared" si="1"/>
        <v>2.7262060300965979E-2</v>
      </c>
      <c r="G46" s="198"/>
      <c r="H46" s="209"/>
    </row>
    <row r="47" spans="1:8" ht="30" x14ac:dyDescent="0.25">
      <c r="A47" s="154" t="s">
        <v>264</v>
      </c>
      <c r="B47" s="156" t="s">
        <v>265</v>
      </c>
      <c r="C47" s="249">
        <v>0</v>
      </c>
      <c r="D47" s="160">
        <v>43.64</v>
      </c>
      <c r="E47" s="250" t="s">
        <v>305</v>
      </c>
      <c r="F47" s="251">
        <f t="shared" si="1"/>
        <v>4.437874825125269E-3</v>
      </c>
      <c r="G47" s="198"/>
      <c r="H47" s="209"/>
    </row>
    <row r="48" spans="1:8" x14ac:dyDescent="0.25">
      <c r="A48" s="154" t="s">
        <v>266</v>
      </c>
      <c r="B48" s="156" t="s">
        <v>267</v>
      </c>
      <c r="C48" s="249">
        <v>222.92</v>
      </c>
      <c r="D48" s="160">
        <v>0</v>
      </c>
      <c r="E48" s="250">
        <f t="shared" si="0"/>
        <v>-100</v>
      </c>
      <c r="F48" s="251">
        <f t="shared" si="1"/>
        <v>0</v>
      </c>
      <c r="G48" s="198"/>
      <c r="H48" s="209"/>
    </row>
    <row r="49" spans="1:8" x14ac:dyDescent="0.25">
      <c r="A49" s="154" t="s">
        <v>268</v>
      </c>
      <c r="B49" s="156" t="s">
        <v>269</v>
      </c>
      <c r="C49" s="249">
        <v>656.90896000000009</v>
      </c>
      <c r="D49" s="160">
        <v>3899.6386300000004</v>
      </c>
      <c r="E49" s="250">
        <f t="shared" si="0"/>
        <v>493.63456239050231</v>
      </c>
      <c r="F49" s="251">
        <f t="shared" si="1"/>
        <v>0.39656526359218586</v>
      </c>
      <c r="G49" s="198"/>
      <c r="H49" s="209"/>
    </row>
    <row r="50" spans="1:8" ht="45" x14ac:dyDescent="0.25">
      <c r="A50" s="154" t="s">
        <v>270</v>
      </c>
      <c r="B50" s="156" t="s">
        <v>271</v>
      </c>
      <c r="C50" s="249">
        <v>4665.0909200000006</v>
      </c>
      <c r="D50" s="160">
        <v>555.58812999999998</v>
      </c>
      <c r="E50" s="250">
        <f t="shared" si="0"/>
        <v>-88.090518715978206</v>
      </c>
      <c r="F50" s="251">
        <f t="shared" si="1"/>
        <v>5.6499325739354372E-2</v>
      </c>
      <c r="G50" s="198"/>
      <c r="H50" s="209"/>
    </row>
    <row r="51" spans="1:8" x14ac:dyDescent="0.25">
      <c r="A51" s="154" t="s">
        <v>274</v>
      </c>
      <c r="B51" s="156" t="s">
        <v>275</v>
      </c>
      <c r="C51" s="249">
        <v>38709.370000000003</v>
      </c>
      <c r="D51" s="160">
        <v>11883.857</v>
      </c>
      <c r="E51" s="250">
        <f t="shared" si="0"/>
        <v>-69.299792272516967</v>
      </c>
      <c r="F51" s="251">
        <f t="shared" si="1"/>
        <v>1.2085029744658271</v>
      </c>
      <c r="G51" s="198"/>
      <c r="H51" s="209"/>
    </row>
    <row r="52" spans="1:8" x14ac:dyDescent="0.25">
      <c r="A52" s="154" t="s">
        <v>276</v>
      </c>
      <c r="B52" s="156" t="s">
        <v>32</v>
      </c>
      <c r="C52" s="249">
        <v>345016.61293999996</v>
      </c>
      <c r="D52" s="160">
        <v>144514.42792999998</v>
      </c>
      <c r="E52" s="250">
        <f t="shared" si="0"/>
        <v>-58.113776986405078</v>
      </c>
      <c r="F52" s="251">
        <f t="shared" si="1"/>
        <v>14.696080237807674</v>
      </c>
      <c r="G52" s="198"/>
      <c r="H52" s="209"/>
    </row>
    <row r="53" spans="1:8" x14ac:dyDescent="0.25">
      <c r="A53" s="154" t="s">
        <v>314</v>
      </c>
      <c r="B53" s="156" t="s">
        <v>315</v>
      </c>
      <c r="C53" s="249">
        <v>21.8</v>
      </c>
      <c r="D53" s="160">
        <v>0</v>
      </c>
      <c r="E53" s="250">
        <f t="shared" si="0"/>
        <v>-100</v>
      </c>
      <c r="F53" s="251">
        <f t="shared" si="1"/>
        <v>0</v>
      </c>
      <c r="G53" s="198"/>
      <c r="H53" s="209"/>
    </row>
    <row r="54" spans="1:8" x14ac:dyDescent="0.25">
      <c r="A54" s="154" t="s">
        <v>277</v>
      </c>
      <c r="B54" s="156" t="s">
        <v>53</v>
      </c>
      <c r="C54" s="249">
        <v>23859.49871</v>
      </c>
      <c r="D54" s="160">
        <v>3054.55</v>
      </c>
      <c r="E54" s="250">
        <f t="shared" si="0"/>
        <v>-87.197761205604138</v>
      </c>
      <c r="F54" s="251">
        <f t="shared" si="1"/>
        <v>0.31062581455285038</v>
      </c>
      <c r="G54" s="198"/>
      <c r="H54" s="209"/>
    </row>
    <row r="55" spans="1:8" ht="30" x14ac:dyDescent="0.25">
      <c r="A55" s="154" t="s">
        <v>281</v>
      </c>
      <c r="B55" s="156" t="s">
        <v>282</v>
      </c>
      <c r="C55" s="249">
        <v>6.6</v>
      </c>
      <c r="D55" s="160">
        <v>0</v>
      </c>
      <c r="E55" s="250">
        <f t="shared" si="0"/>
        <v>-100</v>
      </c>
      <c r="F55" s="251">
        <f t="shared" si="1"/>
        <v>0</v>
      </c>
      <c r="G55" s="198"/>
      <c r="H55" s="209"/>
    </row>
    <row r="56" spans="1:8" x14ac:dyDescent="0.25">
      <c r="A56" s="154" t="s">
        <v>283</v>
      </c>
      <c r="B56" s="156" t="s">
        <v>284</v>
      </c>
      <c r="C56" s="249">
        <v>119727.2227</v>
      </c>
      <c r="D56" s="160">
        <v>28945.153680000003</v>
      </c>
      <c r="E56" s="250">
        <f t="shared" si="0"/>
        <v>-75.824083255879287</v>
      </c>
      <c r="F56" s="251">
        <f t="shared" si="1"/>
        <v>2.9435144093917054</v>
      </c>
      <c r="G56" s="198"/>
      <c r="H56" s="209"/>
    </row>
    <row r="57" spans="1:8" x14ac:dyDescent="0.25">
      <c r="A57" s="154" t="s">
        <v>285</v>
      </c>
      <c r="B57" s="156" t="s">
        <v>286</v>
      </c>
      <c r="C57" s="249">
        <v>94.714449999999999</v>
      </c>
      <c r="D57" s="160">
        <v>4562.4675000000007</v>
      </c>
      <c r="E57" s="250">
        <f t="shared" si="0"/>
        <v>4717.0764862172564</v>
      </c>
      <c r="F57" s="251">
        <f t="shared" si="1"/>
        <v>0.46397020299500968</v>
      </c>
      <c r="G57" s="198"/>
      <c r="H57" s="209"/>
    </row>
    <row r="58" spans="1:8" ht="45" x14ac:dyDescent="0.25">
      <c r="A58" s="154" t="s">
        <v>287</v>
      </c>
      <c r="B58" s="156" t="s">
        <v>288</v>
      </c>
      <c r="C58" s="249">
        <v>26.1831</v>
      </c>
      <c r="D58" s="160">
        <v>2604.9116000000004</v>
      </c>
      <c r="E58" s="250">
        <f t="shared" si="0"/>
        <v>9848.828060848411</v>
      </c>
      <c r="F58" s="251">
        <f t="shared" si="1"/>
        <v>0.26490081602467425</v>
      </c>
      <c r="G58" s="198"/>
      <c r="H58" s="209"/>
    </row>
    <row r="59" spans="1:8" x14ac:dyDescent="0.25">
      <c r="A59" s="154" t="s">
        <v>291</v>
      </c>
      <c r="B59" s="156" t="s">
        <v>292</v>
      </c>
      <c r="C59" s="249">
        <v>0</v>
      </c>
      <c r="D59" s="160">
        <v>3239.0051199999998</v>
      </c>
      <c r="E59" s="250" t="s">
        <v>305</v>
      </c>
      <c r="F59" s="251">
        <f t="shared" si="1"/>
        <v>0.32938357654674261</v>
      </c>
      <c r="G59" s="198"/>
      <c r="H59" s="209"/>
    </row>
    <row r="60" spans="1:8" s="164" customFormat="1" ht="30" x14ac:dyDescent="0.25">
      <c r="A60" s="154" t="s">
        <v>293</v>
      </c>
      <c r="B60" s="156" t="s">
        <v>294</v>
      </c>
      <c r="C60" s="249">
        <v>923.32880999999998</v>
      </c>
      <c r="D60" s="160">
        <v>1500.8676500000001</v>
      </c>
      <c r="E60" s="250">
        <f t="shared" si="0"/>
        <v>62.549639277474739</v>
      </c>
      <c r="F60" s="251">
        <f t="shared" si="1"/>
        <v>0.15262746928918247</v>
      </c>
      <c r="G60" s="198"/>
      <c r="H60" s="209"/>
    </row>
    <row r="61" spans="1:8" x14ac:dyDescent="0.25">
      <c r="A61" s="154" t="s">
        <v>295</v>
      </c>
      <c r="B61" s="156" t="s">
        <v>296</v>
      </c>
      <c r="C61" s="249">
        <v>35764.331169999998</v>
      </c>
      <c r="D61" s="160">
        <v>39728.427879999996</v>
      </c>
      <c r="E61" s="250">
        <f t="shared" si="0"/>
        <v>11.083939165973206</v>
      </c>
      <c r="F61" s="251">
        <f t="shared" si="1"/>
        <v>4.040096011238699</v>
      </c>
      <c r="G61" s="198"/>
      <c r="H61" s="209"/>
    </row>
    <row r="62" spans="1:8" x14ac:dyDescent="0.25">
      <c r="A62" s="154" t="s">
        <v>316</v>
      </c>
      <c r="B62" s="156" t="s">
        <v>317</v>
      </c>
      <c r="C62" s="249">
        <v>0</v>
      </c>
      <c r="D62" s="160">
        <v>96.22381</v>
      </c>
      <c r="E62" s="250" t="s">
        <v>305</v>
      </c>
      <c r="F62" s="251">
        <f t="shared" si="1"/>
        <v>9.7852709435526375E-3</v>
      </c>
      <c r="G62" s="198"/>
      <c r="H62" s="209"/>
    </row>
    <row r="63" spans="1:8" ht="45" x14ac:dyDescent="0.25">
      <c r="A63" s="154" t="s">
        <v>297</v>
      </c>
      <c r="B63" s="156" t="s">
        <v>298</v>
      </c>
      <c r="C63" s="249">
        <v>27137.348699999995</v>
      </c>
      <c r="D63" s="160">
        <v>95871.438660000014</v>
      </c>
      <c r="E63" s="250">
        <f t="shared" si="0"/>
        <v>253.2822595156469</v>
      </c>
      <c r="F63" s="251">
        <f t="shared" si="1"/>
        <v>9.7494373070063123</v>
      </c>
      <c r="G63" s="198"/>
      <c r="H63" s="209"/>
    </row>
    <row r="64" spans="1:8" x14ac:dyDescent="0.25">
      <c r="A64" s="154" t="s">
        <v>299</v>
      </c>
      <c r="B64" s="156" t="s">
        <v>300</v>
      </c>
      <c r="C64" s="249">
        <v>0</v>
      </c>
      <c r="D64" s="160">
        <v>3</v>
      </c>
      <c r="E64" s="250" t="s">
        <v>305</v>
      </c>
      <c r="F64" s="251">
        <f t="shared" si="1"/>
        <v>3.0507847102144371E-4</v>
      </c>
      <c r="G64" s="198"/>
      <c r="H64" s="209"/>
    </row>
    <row r="65" spans="1:8" x14ac:dyDescent="0.25">
      <c r="A65" s="154" t="s">
        <v>301</v>
      </c>
      <c r="B65" s="156" t="s">
        <v>302</v>
      </c>
      <c r="C65" s="249">
        <v>453.79999999999995</v>
      </c>
      <c r="D65" s="160">
        <v>376.79</v>
      </c>
      <c r="E65" s="250">
        <f t="shared" si="0"/>
        <v>-16.970030850594966</v>
      </c>
      <c r="F65" s="251">
        <f t="shared" si="1"/>
        <v>3.8316839032056599E-2</v>
      </c>
      <c r="G65" s="198"/>
      <c r="H65" s="209"/>
    </row>
    <row r="66" spans="1:8" x14ac:dyDescent="0.25">
      <c r="A66" s="154" t="s">
        <v>303</v>
      </c>
      <c r="B66" s="156" t="s">
        <v>304</v>
      </c>
      <c r="C66" s="249">
        <v>20376.39129</v>
      </c>
      <c r="D66" s="160">
        <v>18829.284100000001</v>
      </c>
      <c r="E66" s="250">
        <f t="shared" si="0"/>
        <v>-7.592645665178523</v>
      </c>
      <c r="F66" s="251">
        <f t="shared" si="1"/>
        <v>1.9148030678854604</v>
      </c>
      <c r="G66" s="198"/>
      <c r="H66" s="209"/>
    </row>
    <row r="67" spans="1:8" x14ac:dyDescent="0.25">
      <c r="A67" s="154"/>
      <c r="B67" s="156" t="s">
        <v>35</v>
      </c>
      <c r="C67" s="249">
        <f>SUM(C6:C66)</f>
        <v>2121663.3204100006</v>
      </c>
      <c r="D67" s="249">
        <f>SUM(D6:D66)</f>
        <v>983353.55817000021</v>
      </c>
      <c r="E67" s="250">
        <f t="shared" si="0"/>
        <v>-53.651762336166883</v>
      </c>
      <c r="F67" s="251">
        <f t="shared" si="1"/>
        <v>100</v>
      </c>
      <c r="H67" s="209"/>
    </row>
  </sheetData>
  <mergeCells count="6">
    <mergeCell ref="A1:F1"/>
    <mergeCell ref="C4:D4"/>
    <mergeCell ref="E4:E5"/>
    <mergeCell ref="F4:F5"/>
    <mergeCell ref="A2:F2"/>
    <mergeCell ref="A3:F3"/>
  </mergeCells>
  <conditionalFormatting sqref="C1 C4:C5">
    <cfRule type="top10" dxfId="83" priority="20" rank="10"/>
  </conditionalFormatting>
  <conditionalFormatting sqref="C1 C4:D4">
    <cfRule type="top10" dxfId="82" priority="19" rank="10"/>
  </conditionalFormatting>
  <conditionalFormatting sqref="C4:C5">
    <cfRule type="top10" dxfId="81" priority="4" rank="10"/>
  </conditionalFormatting>
  <conditionalFormatting sqref="C5">
    <cfRule type="top10" dxfId="80" priority="17" rank="10"/>
  </conditionalFormatting>
  <conditionalFormatting sqref="C4:D4">
    <cfRule type="top10" dxfId="79" priority="18" rank="10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0"/>
  <sheetViews>
    <sheetView workbookViewId="0">
      <selection activeCell="B3" sqref="B1:B1048576"/>
    </sheetView>
  </sheetViews>
  <sheetFormatPr defaultRowHeight="15" x14ac:dyDescent="0.25"/>
  <cols>
    <col min="2" max="2" width="49.85546875" style="157" customWidth="1"/>
    <col min="3" max="3" width="27.42578125" customWidth="1"/>
    <col min="4" max="4" width="26" customWidth="1"/>
    <col min="5" max="5" width="31.5703125" style="197" customWidth="1"/>
    <col min="6" max="6" width="20.85546875" customWidth="1"/>
    <col min="7" max="7" width="12" bestFit="1" customWidth="1"/>
  </cols>
  <sheetData>
    <row r="1" spans="1:8" x14ac:dyDescent="0.25">
      <c r="A1" s="319" t="s">
        <v>105</v>
      </c>
      <c r="B1" s="319"/>
      <c r="C1" s="319"/>
      <c r="D1" s="319"/>
      <c r="E1" s="327"/>
      <c r="F1" s="319"/>
    </row>
    <row r="2" spans="1:8" x14ac:dyDescent="0.25">
      <c r="A2" s="319" t="s">
        <v>137</v>
      </c>
      <c r="B2" s="319"/>
      <c r="C2" s="319"/>
      <c r="D2" s="319"/>
      <c r="E2" s="319"/>
      <c r="F2" s="319"/>
    </row>
    <row r="3" spans="1:8" x14ac:dyDescent="0.25">
      <c r="A3" s="155"/>
      <c r="B3" s="236"/>
      <c r="C3" s="155"/>
      <c r="D3" s="236" t="s">
        <v>121</v>
      </c>
      <c r="E3" s="252"/>
      <c r="F3" s="155"/>
    </row>
    <row r="4" spans="1:8" ht="15" customHeight="1" x14ac:dyDescent="0.25">
      <c r="A4" s="154"/>
      <c r="B4" s="156"/>
      <c r="C4" s="313" t="s">
        <v>92</v>
      </c>
      <c r="D4" s="313"/>
      <c r="E4" s="314" t="s">
        <v>141</v>
      </c>
      <c r="F4" s="320" t="s">
        <v>138</v>
      </c>
    </row>
    <row r="5" spans="1:8" ht="49.5" customHeight="1" x14ac:dyDescent="0.25">
      <c r="A5" s="154" t="s">
        <v>100</v>
      </c>
      <c r="B5" s="156" t="s">
        <v>101</v>
      </c>
      <c r="C5" s="193" t="s">
        <v>139</v>
      </c>
      <c r="D5" s="193" t="s">
        <v>140</v>
      </c>
      <c r="E5" s="314"/>
      <c r="F5" s="320"/>
    </row>
    <row r="6" spans="1:8" x14ac:dyDescent="0.25">
      <c r="A6" s="154" t="s">
        <v>165</v>
      </c>
      <c r="B6" s="156" t="s">
        <v>166</v>
      </c>
      <c r="C6" s="160">
        <v>13.819000000000001</v>
      </c>
      <c r="D6" s="160">
        <v>21.7544</v>
      </c>
      <c r="E6" s="253">
        <f>D6/C6*100-100</f>
        <v>57.423836746508414</v>
      </c>
      <c r="F6" s="251">
        <f>D6/D$90*100</f>
        <v>6.5007959619704632E-5</v>
      </c>
      <c r="H6" s="209"/>
    </row>
    <row r="7" spans="1:8" x14ac:dyDescent="0.25">
      <c r="A7" s="154" t="s">
        <v>318</v>
      </c>
      <c r="B7" s="156" t="s">
        <v>319</v>
      </c>
      <c r="C7" s="160">
        <v>11776.857</v>
      </c>
      <c r="D7" s="160">
        <v>30761.95894</v>
      </c>
      <c r="E7" s="253">
        <f t="shared" ref="E7:E70" si="0">D7/C7*100-100</f>
        <v>161.20686478574038</v>
      </c>
      <c r="F7" s="251">
        <f t="shared" ref="F7:F70" si="1">D7/D$90*100</f>
        <v>9.1924952404779367E-2</v>
      </c>
      <c r="H7" s="209"/>
    </row>
    <row r="8" spans="1:8" ht="30" x14ac:dyDescent="0.25">
      <c r="A8" s="154" t="s">
        <v>320</v>
      </c>
      <c r="B8" s="156" t="s">
        <v>321</v>
      </c>
      <c r="C8" s="160">
        <v>0</v>
      </c>
      <c r="D8" s="160">
        <v>14709.60382</v>
      </c>
      <c r="E8" s="253" t="s">
        <v>305</v>
      </c>
      <c r="F8" s="251">
        <f t="shared" si="1"/>
        <v>4.3956226379601969E-2</v>
      </c>
      <c r="H8" s="209"/>
    </row>
    <row r="9" spans="1:8" ht="45" x14ac:dyDescent="0.25">
      <c r="A9" s="154" t="s">
        <v>167</v>
      </c>
      <c r="B9" s="156" t="s">
        <v>168</v>
      </c>
      <c r="C9" s="160">
        <v>71493.762960000007</v>
      </c>
      <c r="D9" s="160">
        <v>87776.742589999994</v>
      </c>
      <c r="E9" s="253">
        <f t="shared" si="0"/>
        <v>22.775384810994126</v>
      </c>
      <c r="F9" s="251">
        <f t="shared" si="1"/>
        <v>0.2623003593682165</v>
      </c>
      <c r="H9" s="209"/>
    </row>
    <row r="10" spans="1:8" ht="30" x14ac:dyDescent="0.25">
      <c r="A10" s="154" t="s">
        <v>169</v>
      </c>
      <c r="B10" s="156" t="s">
        <v>170</v>
      </c>
      <c r="C10" s="160">
        <v>11557.82274</v>
      </c>
      <c r="D10" s="160">
        <v>4655.5326099999993</v>
      </c>
      <c r="E10" s="253">
        <f t="shared" si="0"/>
        <v>-59.719639981258275</v>
      </c>
      <c r="F10" s="251">
        <f t="shared" si="1"/>
        <v>1.3911975320813173E-2</v>
      </c>
      <c r="H10" s="209"/>
    </row>
    <row r="11" spans="1:8" ht="30" x14ac:dyDescent="0.25">
      <c r="A11" s="154" t="s">
        <v>322</v>
      </c>
      <c r="B11" s="156" t="s">
        <v>323</v>
      </c>
      <c r="C11" s="160">
        <v>21219.258469999997</v>
      </c>
      <c r="D11" s="160">
        <v>11532.346939999999</v>
      </c>
      <c r="E11" s="253">
        <f t="shared" si="0"/>
        <v>-45.651508245188921</v>
      </c>
      <c r="F11" s="251">
        <f t="shared" si="1"/>
        <v>3.4461733911114276E-2</v>
      </c>
      <c r="H11" s="209"/>
    </row>
    <row r="12" spans="1:8" x14ac:dyDescent="0.25">
      <c r="A12" s="154" t="s">
        <v>171</v>
      </c>
      <c r="B12" s="156" t="s">
        <v>172</v>
      </c>
      <c r="C12" s="160">
        <v>118250.08088000005</v>
      </c>
      <c r="D12" s="160">
        <v>152496.11223</v>
      </c>
      <c r="E12" s="253">
        <f t="shared" si="0"/>
        <v>28.960683236024806</v>
      </c>
      <c r="F12" s="251">
        <f t="shared" si="1"/>
        <v>0.45569912780907706</v>
      </c>
      <c r="H12" s="209"/>
    </row>
    <row r="13" spans="1:8" x14ac:dyDescent="0.25">
      <c r="A13" s="154" t="s">
        <v>173</v>
      </c>
      <c r="B13" s="156" t="s">
        <v>174</v>
      </c>
      <c r="C13" s="160">
        <v>4311.7817400000004</v>
      </c>
      <c r="D13" s="160">
        <v>707.30996000000005</v>
      </c>
      <c r="E13" s="253">
        <f t="shared" si="0"/>
        <v>-83.595877466654883</v>
      </c>
      <c r="F13" s="251">
        <f t="shared" si="1"/>
        <v>2.1136311421273354E-3</v>
      </c>
      <c r="H13" s="209"/>
    </row>
    <row r="14" spans="1:8" x14ac:dyDescent="0.25">
      <c r="A14" s="154" t="s">
        <v>175</v>
      </c>
      <c r="B14" s="156" t="s">
        <v>176</v>
      </c>
      <c r="C14" s="160">
        <v>622487.05750000023</v>
      </c>
      <c r="D14" s="160">
        <v>786111.04445999989</v>
      </c>
      <c r="E14" s="253">
        <f t="shared" si="0"/>
        <v>26.285524331564062</v>
      </c>
      <c r="F14" s="251">
        <f t="shared" si="1"/>
        <v>2.3491098368541312</v>
      </c>
      <c r="H14" s="209"/>
    </row>
    <row r="15" spans="1:8" x14ac:dyDescent="0.25">
      <c r="A15" s="154" t="s">
        <v>177</v>
      </c>
      <c r="B15" s="156" t="s">
        <v>41</v>
      </c>
      <c r="C15" s="160">
        <v>9065.0697200000013</v>
      </c>
      <c r="D15" s="160">
        <v>4185.5452999999998</v>
      </c>
      <c r="E15" s="253">
        <f t="shared" si="0"/>
        <v>-53.827764934167554</v>
      </c>
      <c r="F15" s="251">
        <f t="shared" si="1"/>
        <v>1.2507527665614519E-2</v>
      </c>
      <c r="H15" s="209"/>
    </row>
    <row r="16" spans="1:8" ht="30" x14ac:dyDescent="0.25">
      <c r="A16" s="154" t="s">
        <v>178</v>
      </c>
      <c r="B16" s="156" t="s">
        <v>179</v>
      </c>
      <c r="C16" s="160">
        <v>226904.94142999998</v>
      </c>
      <c r="D16" s="160">
        <v>212153.73986999996</v>
      </c>
      <c r="E16" s="253">
        <f t="shared" si="0"/>
        <v>-6.5010490591500627</v>
      </c>
      <c r="F16" s="251">
        <f t="shared" si="1"/>
        <v>0.6339720587393024</v>
      </c>
      <c r="H16" s="209"/>
    </row>
    <row r="17" spans="1:8" ht="45" x14ac:dyDescent="0.25">
      <c r="A17" s="154" t="s">
        <v>180</v>
      </c>
      <c r="B17" s="156" t="s">
        <v>181</v>
      </c>
      <c r="C17" s="160">
        <v>235352.87437999996</v>
      </c>
      <c r="D17" s="160">
        <v>396736.35138999991</v>
      </c>
      <c r="E17" s="253">
        <f t="shared" si="0"/>
        <v>68.570854481866547</v>
      </c>
      <c r="F17" s="251">
        <f t="shared" si="1"/>
        <v>1.1855542194144661</v>
      </c>
      <c r="H17" s="209"/>
    </row>
    <row r="18" spans="1:8" ht="30" x14ac:dyDescent="0.25">
      <c r="A18" s="154" t="s">
        <v>182</v>
      </c>
      <c r="B18" s="156" t="s">
        <v>183</v>
      </c>
      <c r="C18" s="160">
        <v>3020.4607999999994</v>
      </c>
      <c r="D18" s="160">
        <v>11640.573239999998</v>
      </c>
      <c r="E18" s="253">
        <f t="shared" si="0"/>
        <v>285.39064105715261</v>
      </c>
      <c r="F18" s="251">
        <f t="shared" si="1"/>
        <v>3.4785143011810682E-2</v>
      </c>
      <c r="H18" s="209"/>
    </row>
    <row r="19" spans="1:8" ht="30" x14ac:dyDescent="0.25">
      <c r="A19" s="154" t="s">
        <v>184</v>
      </c>
      <c r="B19" s="156" t="s">
        <v>185</v>
      </c>
      <c r="C19" s="160">
        <v>105631.20172999999</v>
      </c>
      <c r="D19" s="160">
        <v>183638.41588000002</v>
      </c>
      <c r="E19" s="253">
        <f t="shared" si="0"/>
        <v>73.848647816571656</v>
      </c>
      <c r="F19" s="251">
        <f t="shared" si="1"/>
        <v>0.54876065182921929</v>
      </c>
      <c r="H19" s="209"/>
    </row>
    <row r="20" spans="1:8" ht="45" x14ac:dyDescent="0.25">
      <c r="A20" s="154" t="s">
        <v>186</v>
      </c>
      <c r="B20" s="156" t="s">
        <v>187</v>
      </c>
      <c r="C20" s="160">
        <v>3283.9958200000001</v>
      </c>
      <c r="D20" s="160">
        <v>461.96068000000002</v>
      </c>
      <c r="E20" s="253">
        <f t="shared" si="0"/>
        <v>-85.932969914681564</v>
      </c>
      <c r="F20" s="251">
        <f t="shared" si="1"/>
        <v>1.3804619401744612E-3</v>
      </c>
      <c r="H20" s="209"/>
    </row>
    <row r="21" spans="1:8" ht="30" x14ac:dyDescent="0.25">
      <c r="A21" s="154" t="s">
        <v>324</v>
      </c>
      <c r="B21" s="156" t="s">
        <v>325</v>
      </c>
      <c r="C21" s="160">
        <v>2707.2246100000002</v>
      </c>
      <c r="D21" s="160">
        <v>2172.5916900000002</v>
      </c>
      <c r="E21" s="253">
        <f t="shared" si="0"/>
        <v>-19.748376918012724</v>
      </c>
      <c r="F21" s="251">
        <f t="shared" si="1"/>
        <v>6.4922844506686414E-3</v>
      </c>
      <c r="H21" s="209"/>
    </row>
    <row r="22" spans="1:8" x14ac:dyDescent="0.25">
      <c r="A22" s="154" t="s">
        <v>188</v>
      </c>
      <c r="B22" s="156" t="s">
        <v>189</v>
      </c>
      <c r="C22" s="160">
        <v>370202.94632999995</v>
      </c>
      <c r="D22" s="160">
        <v>58935.888000000006</v>
      </c>
      <c r="E22" s="253">
        <f t="shared" si="0"/>
        <v>-84.080113736462707</v>
      </c>
      <c r="F22" s="251">
        <f t="shared" si="1"/>
        <v>0.17611618004888371</v>
      </c>
      <c r="H22" s="209"/>
    </row>
    <row r="23" spans="1:8" x14ac:dyDescent="0.25">
      <c r="A23" s="154" t="s">
        <v>306</v>
      </c>
      <c r="B23" s="156" t="s">
        <v>307</v>
      </c>
      <c r="C23" s="160">
        <v>822.10782000000006</v>
      </c>
      <c r="D23" s="160">
        <v>162.64233999999999</v>
      </c>
      <c r="E23" s="253">
        <f t="shared" si="0"/>
        <v>-80.216422220627948</v>
      </c>
      <c r="F23" s="251">
        <f t="shared" si="1"/>
        <v>4.8601876729187073E-4</v>
      </c>
      <c r="H23" s="209"/>
    </row>
    <row r="24" spans="1:8" ht="30" x14ac:dyDescent="0.25">
      <c r="A24" s="154" t="s">
        <v>190</v>
      </c>
      <c r="B24" s="156" t="s">
        <v>191</v>
      </c>
      <c r="C24" s="160">
        <v>729089.44546000019</v>
      </c>
      <c r="D24" s="160">
        <v>1352328.9430799999</v>
      </c>
      <c r="E24" s="253">
        <f t="shared" si="0"/>
        <v>85.481898208906699</v>
      </c>
      <c r="F24" s="251">
        <f t="shared" si="1"/>
        <v>4.041120202087968</v>
      </c>
      <c r="H24" s="209"/>
    </row>
    <row r="25" spans="1:8" ht="30" x14ac:dyDescent="0.25">
      <c r="A25" s="154" t="s">
        <v>192</v>
      </c>
      <c r="B25" s="156" t="s">
        <v>193</v>
      </c>
      <c r="C25" s="160">
        <v>9512.90877</v>
      </c>
      <c r="D25" s="160">
        <v>41196.599409999995</v>
      </c>
      <c r="E25" s="253">
        <f t="shared" si="0"/>
        <v>333.05996521188115</v>
      </c>
      <c r="F25" s="251">
        <f t="shared" si="1"/>
        <v>0.12310644609432701</v>
      </c>
      <c r="H25" s="209"/>
    </row>
    <row r="26" spans="1:8" x14ac:dyDescent="0.25">
      <c r="A26" s="154" t="s">
        <v>194</v>
      </c>
      <c r="B26" s="156" t="s">
        <v>195</v>
      </c>
      <c r="C26" s="160">
        <v>756765.49013000005</v>
      </c>
      <c r="D26" s="160">
        <v>957226.73997999972</v>
      </c>
      <c r="E26" s="253">
        <f t="shared" si="0"/>
        <v>26.489216602036606</v>
      </c>
      <c r="F26" s="251">
        <f t="shared" si="1"/>
        <v>2.8604492543817037</v>
      </c>
      <c r="H26" s="209"/>
    </row>
    <row r="27" spans="1:8" x14ac:dyDescent="0.25">
      <c r="A27" s="154" t="s">
        <v>196</v>
      </c>
      <c r="B27" s="156" t="s">
        <v>197</v>
      </c>
      <c r="C27" s="160">
        <v>186631.71876999992</v>
      </c>
      <c r="D27" s="160">
        <v>242867.76821999991</v>
      </c>
      <c r="E27" s="253">
        <f t="shared" si="0"/>
        <v>30.132096419957321</v>
      </c>
      <c r="F27" s="251">
        <f t="shared" si="1"/>
        <v>0.72575378173489224</v>
      </c>
      <c r="H27" s="209"/>
    </row>
    <row r="28" spans="1:8" ht="30" x14ac:dyDescent="0.25">
      <c r="A28" s="154" t="s">
        <v>198</v>
      </c>
      <c r="B28" s="156" t="s">
        <v>199</v>
      </c>
      <c r="C28" s="160">
        <v>2535386.03468</v>
      </c>
      <c r="D28" s="160">
        <v>2656578.03278</v>
      </c>
      <c r="E28" s="253">
        <f t="shared" si="0"/>
        <v>4.7800215210736638</v>
      </c>
      <c r="F28" s="251">
        <f t="shared" si="1"/>
        <v>7.938564956126422</v>
      </c>
      <c r="H28" s="209"/>
    </row>
    <row r="29" spans="1:8" x14ac:dyDescent="0.25">
      <c r="A29" s="154" t="s">
        <v>326</v>
      </c>
      <c r="B29" s="156" t="s">
        <v>327</v>
      </c>
      <c r="C29" s="160">
        <v>214419.07016999999</v>
      </c>
      <c r="D29" s="160">
        <v>60939.950810000002</v>
      </c>
      <c r="E29" s="253">
        <f t="shared" si="0"/>
        <v>-71.579043430379414</v>
      </c>
      <c r="F29" s="251">
        <f t="shared" si="1"/>
        <v>0.1821048551779533</v>
      </c>
      <c r="H29" s="209"/>
    </row>
    <row r="30" spans="1:8" ht="30" x14ac:dyDescent="0.25">
      <c r="A30" s="154" t="s">
        <v>200</v>
      </c>
      <c r="B30" s="156" t="s">
        <v>201</v>
      </c>
      <c r="C30" s="160">
        <v>1622.91822</v>
      </c>
      <c r="D30" s="160">
        <v>10.18694</v>
      </c>
      <c r="E30" s="253">
        <f t="shared" si="0"/>
        <v>-99.37230725033082</v>
      </c>
      <c r="F30" s="251">
        <f t="shared" si="1"/>
        <v>3.0441298503675302E-5</v>
      </c>
      <c r="H30" s="209"/>
    </row>
    <row r="31" spans="1:8" x14ac:dyDescent="0.25">
      <c r="A31" s="154" t="s">
        <v>202</v>
      </c>
      <c r="B31" s="156" t="s">
        <v>203</v>
      </c>
      <c r="C31" s="160">
        <v>0</v>
      </c>
      <c r="D31" s="160">
        <v>448991.83224999998</v>
      </c>
      <c r="E31" s="253" t="s">
        <v>305</v>
      </c>
      <c r="F31" s="251">
        <f t="shared" si="1"/>
        <v>1.3417075580335562</v>
      </c>
      <c r="H31" s="209"/>
    </row>
    <row r="32" spans="1:8" ht="30" x14ac:dyDescent="0.25">
      <c r="A32" s="154" t="s">
        <v>204</v>
      </c>
      <c r="B32" s="156" t="s">
        <v>205</v>
      </c>
      <c r="C32" s="160">
        <v>0</v>
      </c>
      <c r="D32" s="160">
        <v>1678.8069799999998</v>
      </c>
      <c r="E32" s="253" t="s">
        <v>305</v>
      </c>
      <c r="F32" s="251">
        <f t="shared" si="1"/>
        <v>5.0167238059941107E-3</v>
      </c>
      <c r="H32" s="209"/>
    </row>
    <row r="33" spans="1:8" ht="45" x14ac:dyDescent="0.25">
      <c r="A33" s="154" t="s">
        <v>206</v>
      </c>
      <c r="B33" s="156" t="s">
        <v>207</v>
      </c>
      <c r="C33" s="160">
        <v>92.82683999999999</v>
      </c>
      <c r="D33" s="160">
        <v>42.216999999999999</v>
      </c>
      <c r="E33" s="253">
        <f t="shared" si="0"/>
        <v>-54.520696815705456</v>
      </c>
      <c r="F33" s="251">
        <f t="shared" si="1"/>
        <v>1.2615567569158748E-4</v>
      </c>
      <c r="H33" s="209"/>
    </row>
    <row r="34" spans="1:8" x14ac:dyDescent="0.25">
      <c r="A34" s="154" t="s">
        <v>208</v>
      </c>
      <c r="B34" s="156" t="s">
        <v>209</v>
      </c>
      <c r="C34" s="160">
        <v>19.429850000000002</v>
      </c>
      <c r="D34" s="160">
        <v>0</v>
      </c>
      <c r="E34" s="253">
        <f t="shared" si="0"/>
        <v>-100</v>
      </c>
      <c r="F34" s="251">
        <f t="shared" si="1"/>
        <v>0</v>
      </c>
      <c r="H34" s="209"/>
    </row>
    <row r="35" spans="1:8" x14ac:dyDescent="0.25">
      <c r="A35" s="154" t="s">
        <v>210</v>
      </c>
      <c r="B35" s="156" t="s">
        <v>43</v>
      </c>
      <c r="C35" s="160">
        <v>224163.15985999999</v>
      </c>
      <c r="D35" s="160">
        <v>89256.416629999992</v>
      </c>
      <c r="E35" s="253">
        <f t="shared" si="0"/>
        <v>-60.182388272120782</v>
      </c>
      <c r="F35" s="251">
        <f t="shared" si="1"/>
        <v>0.26672202074442752</v>
      </c>
      <c r="H35" s="209"/>
    </row>
    <row r="36" spans="1:8" ht="45" x14ac:dyDescent="0.25">
      <c r="A36" s="154" t="s">
        <v>211</v>
      </c>
      <c r="B36" s="156" t="s">
        <v>212</v>
      </c>
      <c r="C36" s="160">
        <v>16148.076330000002</v>
      </c>
      <c r="D36" s="160">
        <v>7594.7695500000009</v>
      </c>
      <c r="E36" s="253">
        <f t="shared" si="0"/>
        <v>-52.967961045054089</v>
      </c>
      <c r="F36" s="251">
        <f t="shared" si="1"/>
        <v>2.2695200613547715E-2</v>
      </c>
      <c r="H36" s="209"/>
    </row>
    <row r="37" spans="1:8" ht="30" x14ac:dyDescent="0.25">
      <c r="A37" s="154" t="s">
        <v>213</v>
      </c>
      <c r="B37" s="156" t="s">
        <v>214</v>
      </c>
      <c r="C37" s="160">
        <v>375814.16866000002</v>
      </c>
      <c r="D37" s="160">
        <v>341971.98712999985</v>
      </c>
      <c r="E37" s="253">
        <f t="shared" si="0"/>
        <v>-9.0050307711035913</v>
      </c>
      <c r="F37" s="251">
        <f t="shared" si="1"/>
        <v>1.0219036668635857</v>
      </c>
      <c r="H37" s="209"/>
    </row>
    <row r="38" spans="1:8" ht="75" x14ac:dyDescent="0.25">
      <c r="A38" s="154" t="s">
        <v>215</v>
      </c>
      <c r="B38" s="156" t="s">
        <v>216</v>
      </c>
      <c r="C38" s="160">
        <v>8934.8103599999977</v>
      </c>
      <c r="D38" s="160">
        <v>5434.6890800000001</v>
      </c>
      <c r="E38" s="253">
        <f t="shared" si="0"/>
        <v>-39.173985109629108</v>
      </c>
      <c r="F38" s="251">
        <f t="shared" si="1"/>
        <v>1.6240303031032334E-2</v>
      </c>
      <c r="H38" s="209"/>
    </row>
    <row r="39" spans="1:8" x14ac:dyDescent="0.25">
      <c r="A39" s="154" t="s">
        <v>221</v>
      </c>
      <c r="B39" s="156" t="s">
        <v>222</v>
      </c>
      <c r="C39" s="160">
        <v>35.827079999999995</v>
      </c>
      <c r="D39" s="160">
        <v>3578.3233700000001</v>
      </c>
      <c r="E39" s="253">
        <f t="shared" si="0"/>
        <v>9887.7616875279818</v>
      </c>
      <c r="F39" s="251">
        <f t="shared" si="1"/>
        <v>1.0692986299011024E-2</v>
      </c>
      <c r="H39" s="209"/>
    </row>
    <row r="40" spans="1:8" x14ac:dyDescent="0.25">
      <c r="A40" s="154" t="s">
        <v>223</v>
      </c>
      <c r="B40" s="156" t="s">
        <v>224</v>
      </c>
      <c r="C40" s="160">
        <v>7625.3244499999992</v>
      </c>
      <c r="D40" s="160">
        <v>22740.185949999988</v>
      </c>
      <c r="E40" s="253">
        <f t="shared" si="0"/>
        <v>198.21925741140092</v>
      </c>
      <c r="F40" s="251">
        <f t="shared" si="1"/>
        <v>6.7953751424179656E-2</v>
      </c>
      <c r="H40" s="209"/>
    </row>
    <row r="41" spans="1:8" x14ac:dyDescent="0.25">
      <c r="A41" s="154" t="s">
        <v>225</v>
      </c>
      <c r="B41" s="156" t="s">
        <v>54</v>
      </c>
      <c r="C41" s="160">
        <v>33.845370000000003</v>
      </c>
      <c r="D41" s="160">
        <v>4437.9853400000002</v>
      </c>
      <c r="E41" s="253">
        <f t="shared" si="0"/>
        <v>13012.533087982198</v>
      </c>
      <c r="F41" s="251">
        <f t="shared" si="1"/>
        <v>1.3261885952982439E-2</v>
      </c>
      <c r="H41" s="209"/>
    </row>
    <row r="42" spans="1:8" x14ac:dyDescent="0.25">
      <c r="A42" s="154" t="s">
        <v>226</v>
      </c>
      <c r="B42" s="156" t="s">
        <v>227</v>
      </c>
      <c r="C42" s="160">
        <v>190390.41696999999</v>
      </c>
      <c r="D42" s="160">
        <v>227012.34781999997</v>
      </c>
      <c r="E42" s="253">
        <f t="shared" si="0"/>
        <v>19.235175505587819</v>
      </c>
      <c r="F42" s="251">
        <f t="shared" si="1"/>
        <v>0.67837354927080973</v>
      </c>
      <c r="H42" s="209"/>
    </row>
    <row r="43" spans="1:8" ht="45" x14ac:dyDescent="0.25">
      <c r="A43" s="154" t="s">
        <v>228</v>
      </c>
      <c r="B43" s="156" t="s">
        <v>229</v>
      </c>
      <c r="C43" s="160">
        <v>145134.10623000003</v>
      </c>
      <c r="D43" s="160">
        <v>119540.16078999999</v>
      </c>
      <c r="E43" s="253">
        <f t="shared" si="0"/>
        <v>-17.634687052428774</v>
      </c>
      <c r="F43" s="251">
        <f t="shared" si="1"/>
        <v>0.35721793961540282</v>
      </c>
      <c r="H43" s="209"/>
    </row>
    <row r="44" spans="1:8" x14ac:dyDescent="0.25">
      <c r="A44" s="154" t="s">
        <v>328</v>
      </c>
      <c r="B44" s="156" t="s">
        <v>329</v>
      </c>
      <c r="C44" s="160">
        <v>39.966140000000003</v>
      </c>
      <c r="D44" s="160">
        <v>0</v>
      </c>
      <c r="E44" s="253">
        <f t="shared" si="0"/>
        <v>-100</v>
      </c>
      <c r="F44" s="251">
        <f t="shared" si="1"/>
        <v>0</v>
      </c>
      <c r="H44" s="209"/>
    </row>
    <row r="45" spans="1:8" x14ac:dyDescent="0.25">
      <c r="A45" s="154" t="s">
        <v>230</v>
      </c>
      <c r="B45" s="156" t="s">
        <v>231</v>
      </c>
      <c r="C45" s="160">
        <v>73845.988549999995</v>
      </c>
      <c r="D45" s="160">
        <v>24794.101850000014</v>
      </c>
      <c r="E45" s="253">
        <f t="shared" si="0"/>
        <v>-66.424578590058005</v>
      </c>
      <c r="F45" s="251">
        <f t="shared" si="1"/>
        <v>7.4091400906099225E-2</v>
      </c>
      <c r="H45" s="209"/>
    </row>
    <row r="46" spans="1:8" ht="30" x14ac:dyDescent="0.25">
      <c r="A46" s="154" t="s">
        <v>232</v>
      </c>
      <c r="B46" s="156" t="s">
        <v>233</v>
      </c>
      <c r="C46" s="160">
        <v>598.07529999999997</v>
      </c>
      <c r="D46" s="160">
        <v>6547.5873199999996</v>
      </c>
      <c r="E46" s="253">
        <f t="shared" si="0"/>
        <v>994.77641360544408</v>
      </c>
      <c r="F46" s="251">
        <f t="shared" si="1"/>
        <v>1.9565940320351288E-2</v>
      </c>
      <c r="H46" s="209"/>
    </row>
    <row r="47" spans="1:8" ht="30" x14ac:dyDescent="0.25">
      <c r="A47" s="154" t="s">
        <v>234</v>
      </c>
      <c r="B47" s="156" t="s">
        <v>235</v>
      </c>
      <c r="C47" s="160">
        <v>471538.93793000013</v>
      </c>
      <c r="D47" s="160">
        <v>439686.96300999989</v>
      </c>
      <c r="E47" s="253">
        <f t="shared" si="0"/>
        <v>-6.754898134144895</v>
      </c>
      <c r="F47" s="251">
        <f t="shared" si="1"/>
        <v>1.3139021226356342</v>
      </c>
      <c r="H47" s="209"/>
    </row>
    <row r="48" spans="1:8" ht="45" x14ac:dyDescent="0.25">
      <c r="A48" s="154" t="s">
        <v>236</v>
      </c>
      <c r="B48" s="156" t="s">
        <v>237</v>
      </c>
      <c r="C48" s="160">
        <v>14071.685379999999</v>
      </c>
      <c r="D48" s="160">
        <v>12783.456389999999</v>
      </c>
      <c r="E48" s="253">
        <f t="shared" si="0"/>
        <v>-9.1547597548688202</v>
      </c>
      <c r="F48" s="251">
        <f t="shared" si="1"/>
        <v>3.8200383223686941E-2</v>
      </c>
      <c r="H48" s="209"/>
    </row>
    <row r="49" spans="1:8" x14ac:dyDescent="0.25">
      <c r="A49" s="154" t="s">
        <v>330</v>
      </c>
      <c r="B49" s="156" t="s">
        <v>331</v>
      </c>
      <c r="C49" s="160">
        <v>411.04230999999999</v>
      </c>
      <c r="D49" s="160">
        <v>102.94479</v>
      </c>
      <c r="E49" s="253">
        <f t="shared" si="0"/>
        <v>-74.955184053923787</v>
      </c>
      <c r="F49" s="251">
        <f t="shared" si="1"/>
        <v>3.07626537683364E-4</v>
      </c>
      <c r="H49" s="209"/>
    </row>
    <row r="50" spans="1:8" ht="30" x14ac:dyDescent="0.25">
      <c r="A50" s="154" t="s">
        <v>238</v>
      </c>
      <c r="B50" s="156" t="s">
        <v>239</v>
      </c>
      <c r="C50" s="160">
        <v>353.74778999999995</v>
      </c>
      <c r="D50" s="160">
        <v>49.026529999999994</v>
      </c>
      <c r="E50" s="253">
        <f t="shared" si="0"/>
        <v>-86.140823664226986</v>
      </c>
      <c r="F50" s="251">
        <f t="shared" si="1"/>
        <v>1.465043707265766E-4</v>
      </c>
      <c r="H50" s="209"/>
    </row>
    <row r="51" spans="1:8" x14ac:dyDescent="0.25">
      <c r="A51" s="154" t="s">
        <v>240</v>
      </c>
      <c r="B51" s="156" t="s">
        <v>241</v>
      </c>
      <c r="C51" s="160">
        <v>2781.3704200000002</v>
      </c>
      <c r="D51" s="160">
        <v>4281.7228499999992</v>
      </c>
      <c r="E51" s="253">
        <f t="shared" si="0"/>
        <v>53.942920339247678</v>
      </c>
      <c r="F51" s="251">
        <f t="shared" si="1"/>
        <v>1.279493188208209E-2</v>
      </c>
      <c r="H51" s="209"/>
    </row>
    <row r="52" spans="1:8" ht="30" x14ac:dyDescent="0.25">
      <c r="A52" s="154" t="s">
        <v>242</v>
      </c>
      <c r="B52" s="156" t="s">
        <v>243</v>
      </c>
      <c r="C52" s="160">
        <v>3740.6242499999998</v>
      </c>
      <c r="D52" s="160">
        <v>996.40422000000001</v>
      </c>
      <c r="E52" s="253">
        <f t="shared" si="0"/>
        <v>-73.362622027593389</v>
      </c>
      <c r="F52" s="251">
        <f t="shared" si="1"/>
        <v>2.9775220322630501E-3</v>
      </c>
      <c r="H52" s="209"/>
    </row>
    <row r="53" spans="1:8" ht="30" x14ac:dyDescent="0.25">
      <c r="A53" s="154" t="s">
        <v>244</v>
      </c>
      <c r="B53" s="156" t="s">
        <v>245</v>
      </c>
      <c r="C53" s="160">
        <v>0.55000000000000004</v>
      </c>
      <c r="D53" s="160">
        <v>0.6</v>
      </c>
      <c r="E53" s="253">
        <f t="shared" si="0"/>
        <v>9.0909090909090793</v>
      </c>
      <c r="F53" s="251">
        <f t="shared" si="1"/>
        <v>1.7929603101819762E-6</v>
      </c>
      <c r="H53" s="209"/>
    </row>
    <row r="54" spans="1:8" x14ac:dyDescent="0.25">
      <c r="A54" s="154" t="s">
        <v>246</v>
      </c>
      <c r="B54" s="156" t="s">
        <v>247</v>
      </c>
      <c r="C54" s="160">
        <v>707961.95770000003</v>
      </c>
      <c r="D54" s="160">
        <v>632217.14432000008</v>
      </c>
      <c r="E54" s="253">
        <f t="shared" si="0"/>
        <v>-10.698994847982618</v>
      </c>
      <c r="F54" s="251">
        <f t="shared" si="1"/>
        <v>1.8892337453039179</v>
      </c>
      <c r="H54" s="209"/>
    </row>
    <row r="55" spans="1:8" ht="30" x14ac:dyDescent="0.25">
      <c r="A55" s="154" t="s">
        <v>248</v>
      </c>
      <c r="B55" s="156" t="s">
        <v>249</v>
      </c>
      <c r="C55" s="160">
        <v>3199309.1671799999</v>
      </c>
      <c r="D55" s="160">
        <v>3583920.7911199997</v>
      </c>
      <c r="E55" s="253">
        <f t="shared" si="0"/>
        <v>12.021708557757549</v>
      </c>
      <c r="F55" s="251">
        <f t="shared" si="1"/>
        <v>10.709712888856913</v>
      </c>
      <c r="H55" s="209"/>
    </row>
    <row r="56" spans="1:8" x14ac:dyDescent="0.25">
      <c r="A56" s="154" t="s">
        <v>250</v>
      </c>
      <c r="B56" s="156" t="s">
        <v>251</v>
      </c>
      <c r="C56" s="160">
        <v>6556219.0378399985</v>
      </c>
      <c r="D56" s="160">
        <v>6477548.9526299983</v>
      </c>
      <c r="E56" s="253">
        <f t="shared" si="0"/>
        <v>-1.1999307032902067</v>
      </c>
      <c r="F56" s="251">
        <f t="shared" si="1"/>
        <v>19.356646965544027</v>
      </c>
      <c r="H56" s="209"/>
    </row>
    <row r="57" spans="1:8" ht="30" x14ac:dyDescent="0.25">
      <c r="A57" s="154" t="s">
        <v>308</v>
      </c>
      <c r="B57" s="156" t="s">
        <v>309</v>
      </c>
      <c r="C57" s="160">
        <v>1.5</v>
      </c>
      <c r="D57" s="160">
        <v>7.3983999999999996</v>
      </c>
      <c r="E57" s="253">
        <f t="shared" si="0"/>
        <v>393.22666666666663</v>
      </c>
      <c r="F57" s="251">
        <f t="shared" si="1"/>
        <v>2.2108395931417222E-5</v>
      </c>
      <c r="H57" s="209"/>
    </row>
    <row r="58" spans="1:8" ht="45" x14ac:dyDescent="0.25">
      <c r="A58" s="154" t="s">
        <v>310</v>
      </c>
      <c r="B58" s="156" t="s">
        <v>311</v>
      </c>
      <c r="C58" s="160">
        <v>1249.9893099999999</v>
      </c>
      <c r="D58" s="160">
        <v>126.00385</v>
      </c>
      <c r="E58" s="253">
        <f t="shared" si="0"/>
        <v>-89.91960579246873</v>
      </c>
      <c r="F58" s="251">
        <f t="shared" si="1"/>
        <v>3.7653316996687203E-4</v>
      </c>
      <c r="H58" s="209"/>
    </row>
    <row r="59" spans="1:8" x14ac:dyDescent="0.25">
      <c r="A59" s="154" t="s">
        <v>312</v>
      </c>
      <c r="B59" s="156" t="s">
        <v>313</v>
      </c>
      <c r="C59" s="160">
        <v>98.080730000000003</v>
      </c>
      <c r="D59" s="160">
        <v>9.6999999999999993</v>
      </c>
      <c r="E59" s="253">
        <f t="shared" si="0"/>
        <v>-90.110187801416245</v>
      </c>
      <c r="F59" s="251">
        <f t="shared" si="1"/>
        <v>2.8986191681275283E-5</v>
      </c>
      <c r="H59" s="209"/>
    </row>
    <row r="60" spans="1:8" ht="30" x14ac:dyDescent="0.25">
      <c r="A60" s="154" t="s">
        <v>252</v>
      </c>
      <c r="B60" s="156" t="s">
        <v>253</v>
      </c>
      <c r="C60" s="160">
        <v>2750895.9922200004</v>
      </c>
      <c r="D60" s="160">
        <v>2759788.9069300005</v>
      </c>
      <c r="E60" s="253">
        <f t="shared" si="0"/>
        <v>0.32327338929391658</v>
      </c>
      <c r="F60" s="251">
        <f t="shared" si="1"/>
        <v>8.2469866243433181</v>
      </c>
      <c r="H60" s="209"/>
    </row>
    <row r="61" spans="1:8" ht="30" x14ac:dyDescent="0.25">
      <c r="A61" s="154" t="s">
        <v>254</v>
      </c>
      <c r="B61" s="156" t="s">
        <v>255</v>
      </c>
      <c r="C61" s="160">
        <v>4860208.8611099962</v>
      </c>
      <c r="D61" s="160">
        <v>5443877.0031099981</v>
      </c>
      <c r="E61" s="253">
        <f t="shared" si="0"/>
        <v>12.009116453211448</v>
      </c>
      <c r="F61" s="251">
        <f t="shared" si="1"/>
        <v>16.267759000147716</v>
      </c>
      <c r="H61" s="209"/>
    </row>
    <row r="62" spans="1:8" ht="30" x14ac:dyDescent="0.25">
      <c r="A62" s="154" t="s">
        <v>256</v>
      </c>
      <c r="B62" s="156" t="s">
        <v>257</v>
      </c>
      <c r="C62" s="160">
        <v>559611.75639000011</v>
      </c>
      <c r="D62" s="160">
        <v>461512.13143000007</v>
      </c>
      <c r="E62" s="253">
        <f t="shared" si="0"/>
        <v>-17.529943543865301</v>
      </c>
      <c r="F62" s="251">
        <f t="shared" si="1"/>
        <v>1.3791215572024631</v>
      </c>
      <c r="H62" s="209"/>
    </row>
    <row r="63" spans="1:8" x14ac:dyDescent="0.25">
      <c r="A63" s="154" t="s">
        <v>258</v>
      </c>
      <c r="B63" s="156" t="s">
        <v>259</v>
      </c>
      <c r="C63" s="160">
        <v>16544.635869999998</v>
      </c>
      <c r="D63" s="160">
        <v>23032.567469999995</v>
      </c>
      <c r="E63" s="253">
        <f t="shared" si="0"/>
        <v>39.2147137657131</v>
      </c>
      <c r="F63" s="251">
        <f t="shared" si="1"/>
        <v>6.8827465525497469E-2</v>
      </c>
      <c r="H63" s="209"/>
    </row>
    <row r="64" spans="1:8" x14ac:dyDescent="0.25">
      <c r="A64" s="154" t="s">
        <v>260</v>
      </c>
      <c r="B64" s="156" t="s">
        <v>261</v>
      </c>
      <c r="C64" s="160">
        <v>47802.208749999983</v>
      </c>
      <c r="D64" s="160">
        <v>60606.27536</v>
      </c>
      <c r="E64" s="253">
        <f t="shared" si="0"/>
        <v>26.78551252090422</v>
      </c>
      <c r="F64" s="251">
        <f t="shared" si="1"/>
        <v>0.1811077437807331</v>
      </c>
      <c r="H64" s="209"/>
    </row>
    <row r="65" spans="1:8" ht="30" x14ac:dyDescent="0.25">
      <c r="A65" s="154" t="s">
        <v>332</v>
      </c>
      <c r="B65" s="156" t="s">
        <v>333</v>
      </c>
      <c r="C65" s="160">
        <v>0</v>
      </c>
      <c r="D65" s="160">
        <v>12.878829999999999</v>
      </c>
      <c r="E65" s="253" t="s">
        <v>305</v>
      </c>
      <c r="F65" s="251">
        <f t="shared" si="1"/>
        <v>3.84853850526349E-5</v>
      </c>
      <c r="H65" s="209"/>
    </row>
    <row r="66" spans="1:8" ht="45" x14ac:dyDescent="0.25">
      <c r="A66" s="154" t="s">
        <v>262</v>
      </c>
      <c r="B66" s="156" t="s">
        <v>263</v>
      </c>
      <c r="C66" s="160">
        <v>60057.31955</v>
      </c>
      <c r="D66" s="160">
        <v>62457.437239999999</v>
      </c>
      <c r="E66" s="253">
        <f t="shared" si="0"/>
        <v>3.9963783065639689</v>
      </c>
      <c r="F66" s="251">
        <f t="shared" si="1"/>
        <v>0.18663951007833621</v>
      </c>
      <c r="H66" s="209"/>
    </row>
    <row r="67" spans="1:8" ht="30" x14ac:dyDescent="0.25">
      <c r="A67" s="154" t="s">
        <v>264</v>
      </c>
      <c r="B67" s="156" t="s">
        <v>265</v>
      </c>
      <c r="C67" s="160">
        <v>643.25193999999999</v>
      </c>
      <c r="D67" s="160">
        <v>1307.9600899999998</v>
      </c>
      <c r="E67" s="253">
        <f t="shared" si="0"/>
        <v>103.33558418805544</v>
      </c>
      <c r="F67" s="251">
        <f t="shared" si="1"/>
        <v>3.908534214453409E-3</v>
      </c>
      <c r="H67" s="209"/>
    </row>
    <row r="68" spans="1:8" x14ac:dyDescent="0.25">
      <c r="A68" s="154" t="s">
        <v>266</v>
      </c>
      <c r="B68" s="156" t="s">
        <v>267</v>
      </c>
      <c r="C68" s="160">
        <v>35699.678259999993</v>
      </c>
      <c r="D68" s="160">
        <v>40044.978110000004</v>
      </c>
      <c r="E68" s="253">
        <f t="shared" si="0"/>
        <v>12.171817959683779</v>
      </c>
      <c r="F68" s="251">
        <f t="shared" si="1"/>
        <v>0.11966509395556009</v>
      </c>
      <c r="H68" s="209"/>
    </row>
    <row r="69" spans="1:8" x14ac:dyDescent="0.25">
      <c r="A69" s="154" t="s">
        <v>268</v>
      </c>
      <c r="B69" s="156" t="s">
        <v>269</v>
      </c>
      <c r="C69" s="160">
        <v>447327.36660999997</v>
      </c>
      <c r="D69" s="160">
        <v>430622.76425999973</v>
      </c>
      <c r="E69" s="253">
        <f t="shared" si="0"/>
        <v>-3.7343126302764347</v>
      </c>
      <c r="F69" s="251">
        <f t="shared" si="1"/>
        <v>1.2868158749650485</v>
      </c>
      <c r="H69" s="209"/>
    </row>
    <row r="70" spans="1:8" ht="45" x14ac:dyDescent="0.25">
      <c r="A70" s="154" t="s">
        <v>270</v>
      </c>
      <c r="B70" s="156" t="s">
        <v>271</v>
      </c>
      <c r="C70" s="160">
        <v>280889.07442000025</v>
      </c>
      <c r="D70" s="160">
        <v>333111.06865000009</v>
      </c>
      <c r="E70" s="253">
        <f t="shared" si="0"/>
        <v>18.591678703713029</v>
      </c>
      <c r="F70" s="251">
        <f t="shared" si="1"/>
        <v>0.99542487495292287</v>
      </c>
      <c r="H70" s="209"/>
    </row>
    <row r="71" spans="1:8" x14ac:dyDescent="0.25">
      <c r="A71" s="154" t="s">
        <v>272</v>
      </c>
      <c r="B71" s="156" t="s">
        <v>273</v>
      </c>
      <c r="C71" s="160">
        <v>3615.5159000000003</v>
      </c>
      <c r="D71" s="160">
        <v>79088.416000000012</v>
      </c>
      <c r="E71" s="253">
        <f t="shared" ref="E71:E90" si="2">D71/C71*100-100</f>
        <v>2087.4724987380087</v>
      </c>
      <c r="F71" s="251">
        <f t="shared" ref="F71:F90" si="3">D71/D$90*100</f>
        <v>0.23633731813860198</v>
      </c>
      <c r="H71" s="209"/>
    </row>
    <row r="72" spans="1:8" x14ac:dyDescent="0.25">
      <c r="A72" s="154" t="s">
        <v>274</v>
      </c>
      <c r="B72" s="156" t="s">
        <v>275</v>
      </c>
      <c r="C72" s="160">
        <v>24419.079699999995</v>
      </c>
      <c r="D72" s="160">
        <v>39658.927300000039</v>
      </c>
      <c r="E72" s="253">
        <f t="shared" si="2"/>
        <v>62.409590317197939</v>
      </c>
      <c r="F72" s="251">
        <f t="shared" si="3"/>
        <v>0.11851147098882087</v>
      </c>
      <c r="H72" s="209"/>
    </row>
    <row r="73" spans="1:8" x14ac:dyDescent="0.25">
      <c r="A73" s="154" t="s">
        <v>276</v>
      </c>
      <c r="B73" s="156" t="s">
        <v>32</v>
      </c>
      <c r="C73" s="160">
        <v>46026.784570000003</v>
      </c>
      <c r="D73" s="160">
        <v>117005.71932</v>
      </c>
      <c r="E73" s="253">
        <f t="shared" si="2"/>
        <v>154.21223840229689</v>
      </c>
      <c r="F73" s="251">
        <f t="shared" si="3"/>
        <v>0.34964435134175409</v>
      </c>
      <c r="H73" s="209"/>
    </row>
    <row r="74" spans="1:8" x14ac:dyDescent="0.25">
      <c r="A74" s="154" t="s">
        <v>314</v>
      </c>
      <c r="B74" s="156" t="s">
        <v>315</v>
      </c>
      <c r="C74" s="160">
        <v>0</v>
      </c>
      <c r="D74" s="160">
        <v>5</v>
      </c>
      <c r="E74" s="253" t="s">
        <v>305</v>
      </c>
      <c r="F74" s="251">
        <f t="shared" si="3"/>
        <v>1.4941335918183137E-5</v>
      </c>
      <c r="H74" s="209"/>
    </row>
    <row r="75" spans="1:8" x14ac:dyDescent="0.25">
      <c r="A75" s="154" t="s">
        <v>277</v>
      </c>
      <c r="B75" s="156" t="s">
        <v>53</v>
      </c>
      <c r="C75" s="160">
        <v>24271.33107</v>
      </c>
      <c r="D75" s="160">
        <v>12252.191419999999</v>
      </c>
      <c r="E75" s="253">
        <f t="shared" si="2"/>
        <v>-49.51990319499194</v>
      </c>
      <c r="F75" s="251">
        <f t="shared" si="3"/>
        <v>3.6612821548020244E-2</v>
      </c>
      <c r="H75" s="209"/>
    </row>
    <row r="76" spans="1:8" ht="30" x14ac:dyDescent="0.25">
      <c r="A76" s="154" t="s">
        <v>281</v>
      </c>
      <c r="B76" s="156" t="s">
        <v>282</v>
      </c>
      <c r="C76" s="160">
        <v>1290660.28614</v>
      </c>
      <c r="D76" s="160">
        <v>666211.46821000008</v>
      </c>
      <c r="E76" s="253">
        <f t="shared" si="2"/>
        <v>-48.382120735856049</v>
      </c>
      <c r="F76" s="251">
        <f t="shared" si="3"/>
        <v>1.9908178678143194</v>
      </c>
      <c r="H76" s="209"/>
    </row>
    <row r="77" spans="1:8" x14ac:dyDescent="0.25">
      <c r="A77" s="154" t="s">
        <v>283</v>
      </c>
      <c r="B77" s="156" t="s">
        <v>284</v>
      </c>
      <c r="C77" s="160">
        <v>147806.68799999999</v>
      </c>
      <c r="D77" s="160">
        <v>139889.32870000001</v>
      </c>
      <c r="E77" s="253">
        <f t="shared" si="2"/>
        <v>-5.3565636353342683</v>
      </c>
      <c r="F77" s="251">
        <f t="shared" si="3"/>
        <v>0.41802669029516748</v>
      </c>
      <c r="H77" s="209"/>
    </row>
    <row r="78" spans="1:8" ht="30" x14ac:dyDescent="0.25">
      <c r="A78" s="154" t="s">
        <v>285</v>
      </c>
      <c r="B78" s="156" t="s">
        <v>286</v>
      </c>
      <c r="C78" s="160">
        <v>1006171.1128600001</v>
      </c>
      <c r="D78" s="160">
        <v>794492.84864999983</v>
      </c>
      <c r="E78" s="253">
        <f t="shared" si="2"/>
        <v>-21.037998557552854</v>
      </c>
      <c r="F78" s="251">
        <f t="shared" si="3"/>
        <v>2.3741569072547759</v>
      </c>
      <c r="H78" s="209"/>
    </row>
    <row r="79" spans="1:8" ht="60" x14ac:dyDescent="0.25">
      <c r="A79" s="154" t="s">
        <v>287</v>
      </c>
      <c r="B79" s="156" t="s">
        <v>288</v>
      </c>
      <c r="C79" s="160">
        <v>21023.576980000002</v>
      </c>
      <c r="D79" s="160">
        <v>17618.780890000002</v>
      </c>
      <c r="E79" s="253">
        <f t="shared" si="2"/>
        <v>-16.195132223403391</v>
      </c>
      <c r="F79" s="251">
        <f t="shared" si="3"/>
        <v>5.264962474927113E-2</v>
      </c>
      <c r="H79" s="209"/>
    </row>
    <row r="80" spans="1:8" ht="30" x14ac:dyDescent="0.25">
      <c r="A80" s="154" t="s">
        <v>289</v>
      </c>
      <c r="B80" s="156" t="s">
        <v>290</v>
      </c>
      <c r="C80" s="160">
        <v>85882.649349999992</v>
      </c>
      <c r="D80" s="160">
        <v>22480.138899999998</v>
      </c>
      <c r="E80" s="253">
        <f t="shared" si="2"/>
        <v>-73.824586141507979</v>
      </c>
      <c r="F80" s="251">
        <f t="shared" si="3"/>
        <v>6.7176661358463174E-2</v>
      </c>
      <c r="H80" s="209"/>
    </row>
    <row r="81" spans="1:8" x14ac:dyDescent="0.25">
      <c r="A81" s="154" t="s">
        <v>291</v>
      </c>
      <c r="B81" s="156" t="s">
        <v>292</v>
      </c>
      <c r="C81" s="160">
        <v>3269.2155000000002</v>
      </c>
      <c r="D81" s="160">
        <v>712518.42433000007</v>
      </c>
      <c r="E81" s="253">
        <f t="shared" si="2"/>
        <v>21694.783009257113</v>
      </c>
      <c r="F81" s="251">
        <f t="shared" si="3"/>
        <v>2.1291954251618166</v>
      </c>
      <c r="H81" s="209"/>
    </row>
    <row r="82" spans="1:8" ht="45" x14ac:dyDescent="0.25">
      <c r="A82" s="154" t="s">
        <v>293</v>
      </c>
      <c r="B82" s="156" t="s">
        <v>294</v>
      </c>
      <c r="C82" s="160">
        <v>62671.166569999979</v>
      </c>
      <c r="D82" s="160">
        <v>161834.60394000003</v>
      </c>
      <c r="E82" s="253">
        <f t="shared" si="2"/>
        <v>158.22816583323112</v>
      </c>
      <c r="F82" s="251">
        <f t="shared" si="3"/>
        <v>0.48360503613073286</v>
      </c>
      <c r="H82" s="209"/>
    </row>
    <row r="83" spans="1:8" x14ac:dyDescent="0.25">
      <c r="A83" s="154" t="s">
        <v>334</v>
      </c>
      <c r="B83" s="156" t="s">
        <v>335</v>
      </c>
      <c r="C83" s="160">
        <v>557.02280000000007</v>
      </c>
      <c r="D83" s="160">
        <v>1126.7663100000002</v>
      </c>
      <c r="E83" s="253">
        <f t="shared" si="2"/>
        <v>102.28369646628468</v>
      </c>
      <c r="F83" s="251">
        <f t="shared" si="3"/>
        <v>3.3670787878003353E-3</v>
      </c>
      <c r="H83" s="209"/>
    </row>
    <row r="84" spans="1:8" ht="30" x14ac:dyDescent="0.25">
      <c r="A84" s="154" t="s">
        <v>295</v>
      </c>
      <c r="B84" s="156" t="s">
        <v>296</v>
      </c>
      <c r="C84" s="160">
        <v>658732.08155</v>
      </c>
      <c r="D84" s="160">
        <v>711046.89304</v>
      </c>
      <c r="E84" s="253">
        <f t="shared" si="2"/>
        <v>7.9417433817559129</v>
      </c>
      <c r="F84" s="251">
        <f t="shared" si="3"/>
        <v>2.1247980964982149</v>
      </c>
      <c r="H84" s="209"/>
    </row>
    <row r="85" spans="1:8" x14ac:dyDescent="0.25">
      <c r="A85" s="154" t="s">
        <v>316</v>
      </c>
      <c r="B85" s="156" t="s">
        <v>317</v>
      </c>
      <c r="C85" s="160">
        <v>1814.07204</v>
      </c>
      <c r="D85" s="160">
        <v>406.84699000000001</v>
      </c>
      <c r="E85" s="253">
        <f t="shared" si="2"/>
        <v>-77.572721422904465</v>
      </c>
      <c r="F85" s="251">
        <f t="shared" si="3"/>
        <v>1.2157675089783391E-3</v>
      </c>
      <c r="H85" s="209"/>
    </row>
    <row r="86" spans="1:8" ht="60" x14ac:dyDescent="0.25">
      <c r="A86" s="154" t="s">
        <v>297</v>
      </c>
      <c r="B86" s="156" t="s">
        <v>298</v>
      </c>
      <c r="C86" s="160">
        <v>17762.196430000004</v>
      </c>
      <c r="D86" s="160">
        <v>15791.168990000002</v>
      </c>
      <c r="E86" s="253">
        <f t="shared" si="2"/>
        <v>-11.096755110032305</v>
      </c>
      <c r="F86" s="251">
        <f t="shared" si="3"/>
        <v>4.7188232084077346E-2</v>
      </c>
      <c r="H86" s="209"/>
    </row>
    <row r="87" spans="1:8" ht="30" x14ac:dyDescent="0.25">
      <c r="A87" s="154" t="s">
        <v>299</v>
      </c>
      <c r="B87" s="156" t="s">
        <v>300</v>
      </c>
      <c r="C87" s="160">
        <v>185980.51494999995</v>
      </c>
      <c r="D87" s="160">
        <v>449928.43988999992</v>
      </c>
      <c r="E87" s="253">
        <f t="shared" si="2"/>
        <v>141.92235407615752</v>
      </c>
      <c r="F87" s="251">
        <f t="shared" si="3"/>
        <v>1.3445063919081115</v>
      </c>
      <c r="H87" s="209"/>
    </row>
    <row r="88" spans="1:8" x14ac:dyDescent="0.25">
      <c r="A88" s="154" t="s">
        <v>301</v>
      </c>
      <c r="B88" s="156" t="s">
        <v>302</v>
      </c>
      <c r="C88" s="160">
        <v>4816.1355000000003</v>
      </c>
      <c r="D88" s="160">
        <v>88599.464770000006</v>
      </c>
      <c r="E88" s="253">
        <f t="shared" si="2"/>
        <v>1739.6381241765312</v>
      </c>
      <c r="F88" s="251">
        <f t="shared" si="3"/>
        <v>0.26475887305996049</v>
      </c>
      <c r="H88" s="209"/>
    </row>
    <row r="89" spans="1:8" s="164" customFormat="1" x14ac:dyDescent="0.25">
      <c r="A89" s="154" t="s">
        <v>303</v>
      </c>
      <c r="B89" s="156" t="s">
        <v>304</v>
      </c>
      <c r="C89" s="160">
        <v>144610.65389000002</v>
      </c>
      <c r="D89" s="160">
        <v>92519.555619999999</v>
      </c>
      <c r="E89" s="253">
        <f t="shared" si="2"/>
        <v>-36.021618648943928</v>
      </c>
      <c r="F89" s="251">
        <f t="shared" si="3"/>
        <v>0.27647315190388966</v>
      </c>
      <c r="G89"/>
      <c r="H89" s="209"/>
    </row>
    <row r="90" spans="1:8" x14ac:dyDescent="0.25">
      <c r="A90" s="154" t="s">
        <v>336</v>
      </c>
      <c r="B90" s="156" t="s">
        <v>35</v>
      </c>
      <c r="C90" s="160">
        <f>SUM(C6:C89)</f>
        <v>31041912.790879987</v>
      </c>
      <c r="D90" s="160">
        <f>SUM(D6:D89)</f>
        <v>33464209.809480004</v>
      </c>
      <c r="E90" s="253">
        <f t="shared" si="2"/>
        <v>7.8033110746696082</v>
      </c>
      <c r="F90" s="251">
        <f t="shared" si="3"/>
        <v>100</v>
      </c>
      <c r="H90" s="209"/>
    </row>
  </sheetData>
  <mergeCells count="5">
    <mergeCell ref="A1:F1"/>
    <mergeCell ref="C4:D4"/>
    <mergeCell ref="E4:E5"/>
    <mergeCell ref="F4:F5"/>
    <mergeCell ref="A2:F2"/>
  </mergeCells>
  <conditionalFormatting sqref="C4:C5">
    <cfRule type="top10" dxfId="78" priority="4" rank="10"/>
    <cfRule type="top10" dxfId="77" priority="8" rank="10"/>
  </conditionalFormatting>
  <conditionalFormatting sqref="C5">
    <cfRule type="top10" dxfId="76" priority="1" rank="10"/>
    <cfRule type="top10" dxfId="75" priority="5" rank="10"/>
  </conditionalFormatting>
  <conditionalFormatting sqref="C4:D4">
    <cfRule type="top10" dxfId="74" priority="2" rank="10"/>
    <cfRule type="top10" dxfId="73" priority="3" rank="10"/>
    <cfRule type="top10" dxfId="72" priority="6" rank="10"/>
    <cfRule type="top10" dxfId="71" priority="7" rank="10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3"/>
  <sheetViews>
    <sheetView workbookViewId="0">
      <selection activeCell="B3" sqref="B1:B1048576"/>
    </sheetView>
  </sheetViews>
  <sheetFormatPr defaultRowHeight="15" x14ac:dyDescent="0.25"/>
  <cols>
    <col min="1" max="1" width="8" bestFit="1" customWidth="1"/>
    <col min="2" max="2" width="72.140625" style="157" customWidth="1"/>
    <col min="3" max="3" width="15.7109375" bestFit="1" customWidth="1"/>
    <col min="4" max="4" width="15.7109375" customWidth="1"/>
    <col min="5" max="5" width="25.85546875" style="166" customWidth="1"/>
    <col min="6" max="6" width="14.42578125" customWidth="1"/>
    <col min="7" max="7" width="12" bestFit="1" customWidth="1"/>
  </cols>
  <sheetData>
    <row r="1" spans="1:8" x14ac:dyDescent="0.25">
      <c r="A1" s="319" t="s">
        <v>106</v>
      </c>
      <c r="B1" s="319"/>
      <c r="C1" s="319"/>
      <c r="D1" s="319"/>
      <c r="E1" s="319"/>
      <c r="F1" s="319"/>
    </row>
    <row r="2" spans="1:8" x14ac:dyDescent="0.25">
      <c r="A2" s="319" t="s">
        <v>137</v>
      </c>
      <c r="B2" s="319"/>
      <c r="C2" s="319"/>
      <c r="D2" s="319"/>
      <c r="E2" s="319"/>
      <c r="F2" s="319"/>
    </row>
    <row r="3" spans="1:8" x14ac:dyDescent="0.25">
      <c r="A3" s="155"/>
      <c r="B3" s="236"/>
      <c r="C3" s="236" t="s">
        <v>121</v>
      </c>
      <c r="D3" s="155"/>
      <c r="E3" s="155"/>
      <c r="F3" s="155"/>
    </row>
    <row r="4" spans="1:8" ht="15" customHeight="1" x14ac:dyDescent="0.25">
      <c r="A4" s="154"/>
      <c r="B4" s="156"/>
      <c r="C4" s="313" t="s">
        <v>92</v>
      </c>
      <c r="D4" s="313"/>
      <c r="E4" s="314" t="s">
        <v>141</v>
      </c>
      <c r="F4" s="320" t="s">
        <v>138</v>
      </c>
    </row>
    <row r="5" spans="1:8" ht="53.85" customHeight="1" x14ac:dyDescent="0.25">
      <c r="A5" s="154" t="s">
        <v>100</v>
      </c>
      <c r="B5" s="156" t="s">
        <v>101</v>
      </c>
      <c r="C5" s="193" t="s">
        <v>139</v>
      </c>
      <c r="D5" s="193" t="s">
        <v>140</v>
      </c>
      <c r="E5" s="314"/>
      <c r="F5" s="320"/>
    </row>
    <row r="6" spans="1:8" x14ac:dyDescent="0.25">
      <c r="A6" s="154" t="s">
        <v>165</v>
      </c>
      <c r="B6" s="156" t="s">
        <v>166</v>
      </c>
      <c r="C6" s="160">
        <v>75971.349124999993</v>
      </c>
      <c r="D6" s="160">
        <v>28.23</v>
      </c>
      <c r="E6" s="254">
        <f>D6/C6*100-100</f>
        <v>-99.962841254861019</v>
      </c>
      <c r="F6" s="251">
        <f>D6/D$100*100</f>
        <v>3.8988416701694629E-6</v>
      </c>
      <c r="H6" s="209"/>
    </row>
    <row r="7" spans="1:8" x14ac:dyDescent="0.25">
      <c r="A7" s="154" t="s">
        <v>320</v>
      </c>
      <c r="B7" s="156" t="s">
        <v>321</v>
      </c>
      <c r="C7" s="160">
        <v>574368.99323748634</v>
      </c>
      <c r="D7" s="160">
        <v>613218.47197644121</v>
      </c>
      <c r="E7" s="254">
        <f t="shared" ref="E7:E70" si="0">D7/C7*100-100</f>
        <v>6.7638537588834708</v>
      </c>
      <c r="F7" s="251">
        <f t="shared" ref="F7:F70" si="1">D7/D$100*100</f>
        <v>8.4691524316662908E-2</v>
      </c>
      <c r="H7" s="209"/>
    </row>
    <row r="8" spans="1:8" ht="30" x14ac:dyDescent="0.25">
      <c r="A8" s="154" t="s">
        <v>167</v>
      </c>
      <c r="B8" s="156" t="s">
        <v>168</v>
      </c>
      <c r="C8" s="160">
        <v>927676.47348148795</v>
      </c>
      <c r="D8" s="160">
        <v>375101.71161520394</v>
      </c>
      <c r="E8" s="254">
        <f t="shared" si="0"/>
        <v>-59.565460336890908</v>
      </c>
      <c r="F8" s="251">
        <f t="shared" si="1"/>
        <v>5.1805249160370034E-2</v>
      </c>
      <c r="H8" s="209"/>
    </row>
    <row r="9" spans="1:8" x14ac:dyDescent="0.25">
      <c r="A9" s="154" t="s">
        <v>169</v>
      </c>
      <c r="B9" s="156" t="s">
        <v>170</v>
      </c>
      <c r="C9" s="160">
        <v>32448.180050292998</v>
      </c>
      <c r="D9" s="160">
        <v>30880.306351074199</v>
      </c>
      <c r="E9" s="254">
        <f t="shared" si="0"/>
        <v>-4.8319310876254917</v>
      </c>
      <c r="F9" s="251">
        <f t="shared" si="1"/>
        <v>4.2648751395383214E-3</v>
      </c>
      <c r="H9" s="209"/>
    </row>
    <row r="10" spans="1:8" ht="30" x14ac:dyDescent="0.25">
      <c r="A10" s="154" t="s">
        <v>322</v>
      </c>
      <c r="B10" s="156" t="s">
        <v>323</v>
      </c>
      <c r="C10" s="160">
        <v>45254.248302001921</v>
      </c>
      <c r="D10" s="160">
        <v>23297.628147583018</v>
      </c>
      <c r="E10" s="254">
        <f t="shared" si="0"/>
        <v>-48.518362315715677</v>
      </c>
      <c r="F10" s="251">
        <f t="shared" si="1"/>
        <v>3.2176324278395205E-3</v>
      </c>
      <c r="H10" s="209"/>
    </row>
    <row r="11" spans="1:8" x14ac:dyDescent="0.25">
      <c r="A11" s="154" t="s">
        <v>171</v>
      </c>
      <c r="B11" s="156" t="s">
        <v>172</v>
      </c>
      <c r="C11" s="160">
        <v>12487898.724751247</v>
      </c>
      <c r="D11" s="160">
        <v>16636048.328610124</v>
      </c>
      <c r="E11" s="254">
        <f t="shared" si="0"/>
        <v>33.217354618973388</v>
      </c>
      <c r="F11" s="251">
        <f t="shared" si="1"/>
        <v>2.2976024955911516</v>
      </c>
      <c r="H11" s="209"/>
    </row>
    <row r="12" spans="1:8" x14ac:dyDescent="0.25">
      <c r="A12" s="154" t="s">
        <v>173</v>
      </c>
      <c r="B12" s="156" t="s">
        <v>174</v>
      </c>
      <c r="C12" s="160">
        <v>6567080.3457124429</v>
      </c>
      <c r="D12" s="160">
        <v>7565907.5412071627</v>
      </c>
      <c r="E12" s="254">
        <f t="shared" si="0"/>
        <v>15.209608272066305</v>
      </c>
      <c r="F12" s="251">
        <f t="shared" si="1"/>
        <v>1.0449265176871367</v>
      </c>
      <c r="H12" s="209"/>
    </row>
    <row r="13" spans="1:8" x14ac:dyDescent="0.25">
      <c r="A13" s="154" t="s">
        <v>175</v>
      </c>
      <c r="B13" s="156" t="s">
        <v>176</v>
      </c>
      <c r="C13" s="160">
        <v>4673341.6987849735</v>
      </c>
      <c r="D13" s="160">
        <v>4553381.1793160122</v>
      </c>
      <c r="E13" s="254">
        <f t="shared" si="0"/>
        <v>-2.5669109429800443</v>
      </c>
      <c r="F13" s="251">
        <f t="shared" si="1"/>
        <v>0.62886688919881828</v>
      </c>
      <c r="H13" s="209"/>
    </row>
    <row r="14" spans="1:8" x14ac:dyDescent="0.25">
      <c r="A14" s="154" t="s">
        <v>177</v>
      </c>
      <c r="B14" s="156" t="s">
        <v>41</v>
      </c>
      <c r="C14" s="160">
        <v>39138652.291675232</v>
      </c>
      <c r="D14" s="160">
        <v>38687625.458211988</v>
      </c>
      <c r="E14" s="254">
        <f t="shared" si="0"/>
        <v>-1.1523821262470477</v>
      </c>
      <c r="F14" s="251">
        <f t="shared" si="1"/>
        <v>5.3431429775552912</v>
      </c>
      <c r="H14" s="209"/>
    </row>
    <row r="15" spans="1:8" x14ac:dyDescent="0.25">
      <c r="A15" s="154" t="s">
        <v>178</v>
      </c>
      <c r="B15" s="156" t="s">
        <v>179</v>
      </c>
      <c r="C15" s="160">
        <v>1525646.6603660276</v>
      </c>
      <c r="D15" s="160">
        <v>1705182.2000985567</v>
      </c>
      <c r="E15" s="254">
        <f t="shared" si="0"/>
        <v>11.767832250847363</v>
      </c>
      <c r="F15" s="251">
        <f t="shared" si="1"/>
        <v>0.23550249440224924</v>
      </c>
      <c r="H15" s="209"/>
    </row>
    <row r="16" spans="1:8" ht="30" x14ac:dyDescent="0.25">
      <c r="A16" s="154" t="s">
        <v>180</v>
      </c>
      <c r="B16" s="156" t="s">
        <v>181</v>
      </c>
      <c r="C16" s="160">
        <v>3301572.5636455072</v>
      </c>
      <c r="D16" s="160">
        <v>4117370.335480113</v>
      </c>
      <c r="E16" s="254">
        <f t="shared" si="0"/>
        <v>24.709369735427657</v>
      </c>
      <c r="F16" s="251">
        <f t="shared" si="1"/>
        <v>0.56864948761918122</v>
      </c>
      <c r="H16" s="209"/>
    </row>
    <row r="17" spans="1:8" x14ac:dyDescent="0.25">
      <c r="A17" s="154" t="s">
        <v>182</v>
      </c>
      <c r="B17" s="156" t="s">
        <v>183</v>
      </c>
      <c r="C17" s="160">
        <v>325944.99858435756</v>
      </c>
      <c r="D17" s="160">
        <v>335973.37557658402</v>
      </c>
      <c r="E17" s="254">
        <f t="shared" si="0"/>
        <v>3.0767083513419919</v>
      </c>
      <c r="F17" s="251">
        <f t="shared" si="1"/>
        <v>4.6401239701221439E-2</v>
      </c>
      <c r="H17" s="209"/>
    </row>
    <row r="18" spans="1:8" ht="30" x14ac:dyDescent="0.25">
      <c r="A18" s="154" t="s">
        <v>184</v>
      </c>
      <c r="B18" s="156" t="s">
        <v>185</v>
      </c>
      <c r="C18" s="160">
        <v>70044.977346099782</v>
      </c>
      <c r="D18" s="160">
        <v>85695.047270706098</v>
      </c>
      <c r="E18" s="254">
        <f t="shared" si="0"/>
        <v>22.342886695897747</v>
      </c>
      <c r="F18" s="251">
        <f t="shared" si="1"/>
        <v>1.1835331959836019E-2</v>
      </c>
      <c r="H18" s="209"/>
    </row>
    <row r="19" spans="1:8" ht="30" x14ac:dyDescent="0.25">
      <c r="A19" s="154" t="s">
        <v>186</v>
      </c>
      <c r="B19" s="156" t="s">
        <v>187</v>
      </c>
      <c r="C19" s="160">
        <v>2917215.6690732385</v>
      </c>
      <c r="D19" s="160">
        <v>2286401.0396276703</v>
      </c>
      <c r="E19" s="254">
        <f t="shared" si="0"/>
        <v>-21.623859906318472</v>
      </c>
      <c r="F19" s="251">
        <f t="shared" si="1"/>
        <v>0.31577455359614393</v>
      </c>
      <c r="H19" s="209"/>
    </row>
    <row r="20" spans="1:8" ht="30" x14ac:dyDescent="0.25">
      <c r="A20" s="154" t="s">
        <v>324</v>
      </c>
      <c r="B20" s="156" t="s">
        <v>325</v>
      </c>
      <c r="C20" s="160">
        <v>4367.4712499999996</v>
      </c>
      <c r="D20" s="160">
        <v>9221.1661406250005</v>
      </c>
      <c r="E20" s="254">
        <f t="shared" si="0"/>
        <v>111.13284124366021</v>
      </c>
      <c r="F20" s="251">
        <f t="shared" si="1"/>
        <v>1.2735340700185786E-3</v>
      </c>
      <c r="H20" s="209"/>
    </row>
    <row r="21" spans="1:8" x14ac:dyDescent="0.25">
      <c r="A21" s="154" t="s">
        <v>188</v>
      </c>
      <c r="B21" s="156" t="s">
        <v>189</v>
      </c>
      <c r="C21" s="160">
        <v>3017451.1966248751</v>
      </c>
      <c r="D21" s="160">
        <v>4278471.9114793064</v>
      </c>
      <c r="E21" s="254">
        <f t="shared" si="0"/>
        <v>41.790923288665851</v>
      </c>
      <c r="F21" s="251">
        <f t="shared" si="1"/>
        <v>0.59089920556589137</v>
      </c>
      <c r="H21" s="209"/>
    </row>
    <row r="22" spans="1:8" x14ac:dyDescent="0.25">
      <c r="A22" s="154" t="s">
        <v>306</v>
      </c>
      <c r="B22" s="156" t="s">
        <v>307</v>
      </c>
      <c r="C22" s="160">
        <v>1391123.346289285</v>
      </c>
      <c r="D22" s="160">
        <v>1195678.1140195166</v>
      </c>
      <c r="E22" s="254">
        <f t="shared" si="0"/>
        <v>-14.049453831042626</v>
      </c>
      <c r="F22" s="251">
        <f t="shared" si="1"/>
        <v>0.16513495058621772</v>
      </c>
      <c r="H22" s="209"/>
    </row>
    <row r="23" spans="1:8" x14ac:dyDescent="0.25">
      <c r="A23" s="154" t="s">
        <v>190</v>
      </c>
      <c r="B23" s="156" t="s">
        <v>191</v>
      </c>
      <c r="C23" s="160">
        <v>4501254.6198929967</v>
      </c>
      <c r="D23" s="160">
        <v>4446174.8832903067</v>
      </c>
      <c r="E23" s="254">
        <f t="shared" si="0"/>
        <v>-1.2236529868643373</v>
      </c>
      <c r="F23" s="251">
        <f t="shared" si="1"/>
        <v>0.61406064143935868</v>
      </c>
      <c r="H23" s="209"/>
    </row>
    <row r="24" spans="1:8" x14ac:dyDescent="0.25">
      <c r="A24" s="154" t="s">
        <v>192</v>
      </c>
      <c r="B24" s="156" t="s">
        <v>193</v>
      </c>
      <c r="C24" s="160">
        <v>891871.95844596764</v>
      </c>
      <c r="D24" s="160">
        <v>798323.23897591385</v>
      </c>
      <c r="E24" s="254">
        <f t="shared" si="0"/>
        <v>-10.489030245222281</v>
      </c>
      <c r="F24" s="251">
        <f t="shared" si="1"/>
        <v>0.11025631988607677</v>
      </c>
      <c r="H24" s="209"/>
    </row>
    <row r="25" spans="1:8" x14ac:dyDescent="0.25">
      <c r="A25" s="154" t="s">
        <v>194</v>
      </c>
      <c r="B25" s="156" t="s">
        <v>195</v>
      </c>
      <c r="C25" s="160">
        <v>4757550.4421560755</v>
      </c>
      <c r="D25" s="160">
        <v>5929784.03374568</v>
      </c>
      <c r="E25" s="254">
        <f t="shared" si="0"/>
        <v>24.639435899671923</v>
      </c>
      <c r="F25" s="251">
        <f t="shared" si="1"/>
        <v>0.81896171044538513</v>
      </c>
      <c r="H25" s="209"/>
    </row>
    <row r="26" spans="1:8" x14ac:dyDescent="0.25">
      <c r="A26" s="154" t="s">
        <v>196</v>
      </c>
      <c r="B26" s="156" t="s">
        <v>197</v>
      </c>
      <c r="C26" s="160">
        <v>187227.82358317572</v>
      </c>
      <c r="D26" s="160">
        <v>281127.68321087706</v>
      </c>
      <c r="E26" s="254">
        <f t="shared" si="0"/>
        <v>50.152727212569687</v>
      </c>
      <c r="F26" s="251">
        <f t="shared" si="1"/>
        <v>3.8826508180686066E-2</v>
      </c>
      <c r="H26" s="209"/>
    </row>
    <row r="27" spans="1:8" x14ac:dyDescent="0.25">
      <c r="A27" s="154" t="s">
        <v>198</v>
      </c>
      <c r="B27" s="156" t="s">
        <v>199</v>
      </c>
      <c r="C27" s="160">
        <v>15422942.369195465</v>
      </c>
      <c r="D27" s="160">
        <v>15106699.955149315</v>
      </c>
      <c r="E27" s="254">
        <f t="shared" si="0"/>
        <v>-2.0504674560529139</v>
      </c>
      <c r="F27" s="251">
        <f t="shared" si="1"/>
        <v>2.0863843883770214</v>
      </c>
      <c r="H27" s="209"/>
    </row>
    <row r="28" spans="1:8" x14ac:dyDescent="0.25">
      <c r="A28" s="154" t="s">
        <v>326</v>
      </c>
      <c r="B28" s="156" t="s">
        <v>327</v>
      </c>
      <c r="C28" s="160">
        <v>2203465.8363350783</v>
      </c>
      <c r="D28" s="160">
        <v>2826187.7554454952</v>
      </c>
      <c r="E28" s="254">
        <f t="shared" si="0"/>
        <v>28.261019927867864</v>
      </c>
      <c r="F28" s="251">
        <f t="shared" si="1"/>
        <v>0.39032442751164009</v>
      </c>
      <c r="H28" s="209"/>
    </row>
    <row r="29" spans="1:8" x14ac:dyDescent="0.25">
      <c r="A29" s="154" t="s">
        <v>200</v>
      </c>
      <c r="B29" s="156" t="s">
        <v>201</v>
      </c>
      <c r="C29" s="160">
        <v>5681238.3282547072</v>
      </c>
      <c r="D29" s="160">
        <v>6980997.0747604342</v>
      </c>
      <c r="E29" s="254">
        <f t="shared" si="0"/>
        <v>22.878088744166746</v>
      </c>
      <c r="F29" s="251">
        <f t="shared" si="1"/>
        <v>0.96414460837432192</v>
      </c>
      <c r="H29" s="209"/>
    </row>
    <row r="30" spans="1:8" x14ac:dyDescent="0.25">
      <c r="A30" s="154" t="s">
        <v>202</v>
      </c>
      <c r="B30" s="156" t="s">
        <v>203</v>
      </c>
      <c r="C30" s="160">
        <v>1561367.6562520603</v>
      </c>
      <c r="D30" s="160">
        <v>2057953.315899296</v>
      </c>
      <c r="E30" s="254">
        <f t="shared" si="0"/>
        <v>31.804530960968549</v>
      </c>
      <c r="F30" s="251">
        <f t="shared" si="1"/>
        <v>0.28422366784596514</v>
      </c>
      <c r="H30" s="209"/>
    </row>
    <row r="31" spans="1:8" ht="30" x14ac:dyDescent="0.25">
      <c r="A31" s="154" t="s">
        <v>204</v>
      </c>
      <c r="B31" s="156" t="s">
        <v>205</v>
      </c>
      <c r="C31" s="160">
        <v>200235118.95039237</v>
      </c>
      <c r="D31" s="160">
        <v>203467173.42690319</v>
      </c>
      <c r="E31" s="254">
        <f t="shared" si="0"/>
        <v>1.6141296758794681</v>
      </c>
      <c r="F31" s="251">
        <f t="shared" si="1"/>
        <v>28.100825160056925</v>
      </c>
      <c r="H31" s="209"/>
    </row>
    <row r="32" spans="1:8" ht="30" x14ac:dyDescent="0.25">
      <c r="A32" s="154" t="s">
        <v>206</v>
      </c>
      <c r="B32" s="156" t="s">
        <v>207</v>
      </c>
      <c r="C32" s="160">
        <v>3167774.263331526</v>
      </c>
      <c r="D32" s="160">
        <v>3272437.9928020788</v>
      </c>
      <c r="E32" s="254">
        <f t="shared" si="0"/>
        <v>3.3040147677845937</v>
      </c>
      <c r="F32" s="251">
        <f t="shared" si="1"/>
        <v>0.4519559904138315</v>
      </c>
      <c r="H32" s="209"/>
    </row>
    <row r="33" spans="1:8" x14ac:dyDescent="0.25">
      <c r="A33" s="154" t="s">
        <v>208</v>
      </c>
      <c r="B33" s="156" t="s">
        <v>209</v>
      </c>
      <c r="C33" s="160">
        <v>6224322.4433481209</v>
      </c>
      <c r="D33" s="160">
        <v>6271966.0503216721</v>
      </c>
      <c r="E33" s="254">
        <f t="shared" si="0"/>
        <v>0.76544246232724333</v>
      </c>
      <c r="F33" s="251">
        <f t="shared" si="1"/>
        <v>0.86622042475672412</v>
      </c>
      <c r="H33" s="209"/>
    </row>
    <row r="34" spans="1:8" x14ac:dyDescent="0.25">
      <c r="A34" s="154" t="s">
        <v>210</v>
      </c>
      <c r="B34" s="156" t="s">
        <v>43</v>
      </c>
      <c r="C34" s="160">
        <v>23975657.421438795</v>
      </c>
      <c r="D34" s="160">
        <v>23102016.756914355</v>
      </c>
      <c r="E34" s="254">
        <f t="shared" si="0"/>
        <v>-3.6438653137546027</v>
      </c>
      <c r="F34" s="251">
        <f t="shared" si="1"/>
        <v>3.1906165638261026</v>
      </c>
      <c r="H34" s="209"/>
    </row>
    <row r="35" spans="1:8" x14ac:dyDescent="0.25">
      <c r="A35" s="154" t="s">
        <v>337</v>
      </c>
      <c r="B35" s="156" t="s">
        <v>47</v>
      </c>
      <c r="C35" s="160">
        <v>584867.78537753294</v>
      </c>
      <c r="D35" s="160">
        <v>90821.772442443907</v>
      </c>
      <c r="E35" s="254">
        <f t="shared" si="0"/>
        <v>-84.471401107548033</v>
      </c>
      <c r="F35" s="251">
        <f t="shared" si="1"/>
        <v>1.2543383314107294E-2</v>
      </c>
      <c r="H35" s="209"/>
    </row>
    <row r="36" spans="1:8" ht="30" x14ac:dyDescent="0.25">
      <c r="A36" s="154" t="s">
        <v>211</v>
      </c>
      <c r="B36" s="156" t="s">
        <v>212</v>
      </c>
      <c r="C36" s="160">
        <v>5497659.0054591559</v>
      </c>
      <c r="D36" s="160">
        <v>5594476.0354194436</v>
      </c>
      <c r="E36" s="254">
        <f t="shared" si="0"/>
        <v>1.761059204729662</v>
      </c>
      <c r="F36" s="251">
        <f t="shared" si="1"/>
        <v>0.77265236591065456</v>
      </c>
      <c r="H36" s="209"/>
    </row>
    <row r="37" spans="1:8" x14ac:dyDescent="0.25">
      <c r="A37" s="154" t="s">
        <v>213</v>
      </c>
      <c r="B37" s="156" t="s">
        <v>214</v>
      </c>
      <c r="C37" s="160">
        <v>8187505.4573993608</v>
      </c>
      <c r="D37" s="160">
        <v>8449167.5089136288</v>
      </c>
      <c r="E37" s="254">
        <f t="shared" si="0"/>
        <v>3.195870254691485</v>
      </c>
      <c r="F37" s="251">
        <f t="shared" si="1"/>
        <v>1.1669134382569739</v>
      </c>
      <c r="H37" s="209"/>
    </row>
    <row r="38" spans="1:8" ht="45" x14ac:dyDescent="0.25">
      <c r="A38" s="154" t="s">
        <v>215</v>
      </c>
      <c r="B38" s="156" t="s">
        <v>216</v>
      </c>
      <c r="C38" s="160">
        <v>5156518.0439458583</v>
      </c>
      <c r="D38" s="160">
        <v>5131277.1878480082</v>
      </c>
      <c r="E38" s="254">
        <f t="shared" si="0"/>
        <v>-0.48949418740976114</v>
      </c>
      <c r="F38" s="251">
        <f t="shared" si="1"/>
        <v>0.70868003263095269</v>
      </c>
      <c r="H38" s="209"/>
    </row>
    <row r="39" spans="1:8" x14ac:dyDescent="0.25">
      <c r="A39" s="154" t="s">
        <v>217</v>
      </c>
      <c r="B39" s="156" t="s">
        <v>218</v>
      </c>
      <c r="C39" s="160">
        <v>1876403.4939760068</v>
      </c>
      <c r="D39" s="160">
        <v>2103619.2604820686</v>
      </c>
      <c r="E39" s="254">
        <f t="shared" si="0"/>
        <v>12.109110179954044</v>
      </c>
      <c r="F39" s="251">
        <f t="shared" si="1"/>
        <v>0.29053058558053702</v>
      </c>
      <c r="H39" s="209"/>
    </row>
    <row r="40" spans="1:8" ht="30" x14ac:dyDescent="0.25">
      <c r="A40" s="154" t="s">
        <v>338</v>
      </c>
      <c r="B40" s="156" t="s">
        <v>339</v>
      </c>
      <c r="C40" s="160">
        <v>808954.17196569825</v>
      </c>
      <c r="D40" s="160">
        <v>411346.62682030676</v>
      </c>
      <c r="E40" s="254">
        <f t="shared" si="0"/>
        <v>-49.15081211327891</v>
      </c>
      <c r="F40" s="251">
        <f t="shared" si="1"/>
        <v>5.6811029738953592E-2</v>
      </c>
      <c r="H40" s="209"/>
    </row>
    <row r="41" spans="1:8" x14ac:dyDescent="0.25">
      <c r="A41" s="154" t="s">
        <v>219</v>
      </c>
      <c r="B41" s="156" t="s">
        <v>220</v>
      </c>
      <c r="C41" s="160">
        <v>174604.68536248759</v>
      </c>
      <c r="D41" s="160">
        <v>235661.53984706142</v>
      </c>
      <c r="E41" s="254">
        <f t="shared" si="0"/>
        <v>34.968623183173406</v>
      </c>
      <c r="F41" s="251">
        <f t="shared" si="1"/>
        <v>3.25471849667738E-2</v>
      </c>
      <c r="H41" s="209"/>
    </row>
    <row r="42" spans="1:8" x14ac:dyDescent="0.25">
      <c r="A42" s="154" t="s">
        <v>221</v>
      </c>
      <c r="B42" s="156" t="s">
        <v>222</v>
      </c>
      <c r="C42" s="160">
        <v>6639867.0335592562</v>
      </c>
      <c r="D42" s="160">
        <v>7594897.2324213777</v>
      </c>
      <c r="E42" s="254">
        <f t="shared" si="0"/>
        <v>14.383272948617829</v>
      </c>
      <c r="F42" s="251">
        <f t="shared" si="1"/>
        <v>1.0489302802132199</v>
      </c>
      <c r="H42" s="209"/>
    </row>
    <row r="43" spans="1:8" x14ac:dyDescent="0.25">
      <c r="A43" s="154" t="s">
        <v>223</v>
      </c>
      <c r="B43" s="156" t="s">
        <v>224</v>
      </c>
      <c r="C43" s="160">
        <v>27725258.333846886</v>
      </c>
      <c r="D43" s="160">
        <v>27802423.501235932</v>
      </c>
      <c r="E43" s="254">
        <f t="shared" si="0"/>
        <v>0.27832082377695144</v>
      </c>
      <c r="F43" s="251">
        <f t="shared" si="1"/>
        <v>3.8397891349032034</v>
      </c>
      <c r="H43" s="209"/>
    </row>
    <row r="44" spans="1:8" x14ac:dyDescent="0.25">
      <c r="A44" s="154" t="s">
        <v>225</v>
      </c>
      <c r="B44" s="156" t="s">
        <v>54</v>
      </c>
      <c r="C44" s="160">
        <v>9205182.1359550338</v>
      </c>
      <c r="D44" s="160">
        <v>9968250.6447452195</v>
      </c>
      <c r="E44" s="254">
        <f t="shared" si="0"/>
        <v>8.2895536179525777</v>
      </c>
      <c r="F44" s="251">
        <f t="shared" si="1"/>
        <v>1.3767138148220432</v>
      </c>
      <c r="H44" s="209"/>
    </row>
    <row r="45" spans="1:8" x14ac:dyDescent="0.25">
      <c r="A45" s="154" t="s">
        <v>226</v>
      </c>
      <c r="B45" s="156" t="s">
        <v>227</v>
      </c>
      <c r="C45" s="160">
        <v>45787.774352294888</v>
      </c>
      <c r="D45" s="160">
        <v>47251.530273666358</v>
      </c>
      <c r="E45" s="254">
        <f t="shared" si="0"/>
        <v>3.1968269741813771</v>
      </c>
      <c r="F45" s="251">
        <f t="shared" si="1"/>
        <v>6.525902770465615E-3</v>
      </c>
      <c r="H45" s="209"/>
    </row>
    <row r="46" spans="1:8" ht="30" x14ac:dyDescent="0.25">
      <c r="A46" s="154" t="s">
        <v>228</v>
      </c>
      <c r="B46" s="156" t="s">
        <v>229</v>
      </c>
      <c r="C46" s="160">
        <v>309051.20551831333</v>
      </c>
      <c r="D46" s="160">
        <v>348614.80255396903</v>
      </c>
      <c r="E46" s="254">
        <f t="shared" si="0"/>
        <v>12.801631680841737</v>
      </c>
      <c r="F46" s="251">
        <f t="shared" si="1"/>
        <v>4.8147145555625721E-2</v>
      </c>
      <c r="H46" s="209"/>
    </row>
    <row r="47" spans="1:8" x14ac:dyDescent="0.25">
      <c r="A47" s="154" t="s">
        <v>230</v>
      </c>
      <c r="B47" s="156" t="s">
        <v>231</v>
      </c>
      <c r="C47" s="160">
        <v>1819858.2386424891</v>
      </c>
      <c r="D47" s="160">
        <v>1688124.91282022</v>
      </c>
      <c r="E47" s="254">
        <f t="shared" si="0"/>
        <v>-7.2386586507163742</v>
      </c>
      <c r="F47" s="251">
        <f t="shared" si="1"/>
        <v>0.23314671464947453</v>
      </c>
      <c r="H47" s="209"/>
    </row>
    <row r="48" spans="1:8" x14ac:dyDescent="0.25">
      <c r="A48" s="154" t="s">
        <v>340</v>
      </c>
      <c r="B48" s="156" t="s">
        <v>341</v>
      </c>
      <c r="C48" s="160">
        <v>1521.6970065994296</v>
      </c>
      <c r="D48" s="160">
        <v>2323.3754380264322</v>
      </c>
      <c r="E48" s="254">
        <f t="shared" si="0"/>
        <v>52.68318383687506</v>
      </c>
      <c r="F48" s="251">
        <f t="shared" si="1"/>
        <v>3.2088108300480634E-4</v>
      </c>
      <c r="H48" s="209"/>
    </row>
    <row r="49" spans="1:8" ht="30" x14ac:dyDescent="0.25">
      <c r="A49" s="154" t="s">
        <v>232</v>
      </c>
      <c r="B49" s="156" t="s">
        <v>233</v>
      </c>
      <c r="C49" s="160">
        <v>2457.9527988014224</v>
      </c>
      <c r="D49" s="160">
        <v>1689.6064411392213</v>
      </c>
      <c r="E49" s="254">
        <f t="shared" si="0"/>
        <v>-31.259605881645555</v>
      </c>
      <c r="F49" s="251">
        <f t="shared" si="1"/>
        <v>2.3335132833511598E-4</v>
      </c>
      <c r="H49" s="209"/>
    </row>
    <row r="50" spans="1:8" ht="30" x14ac:dyDescent="0.25">
      <c r="A50" s="154" t="s">
        <v>342</v>
      </c>
      <c r="B50" s="156" t="s">
        <v>343</v>
      </c>
      <c r="C50" s="160">
        <v>19839.971086791993</v>
      </c>
      <c r="D50" s="160">
        <v>15210.122119628904</v>
      </c>
      <c r="E50" s="254">
        <f t="shared" si="0"/>
        <v>-23.335966302114755</v>
      </c>
      <c r="F50" s="251">
        <f t="shared" si="1"/>
        <v>2.1006680102152123E-3</v>
      </c>
      <c r="H50" s="209"/>
    </row>
    <row r="51" spans="1:8" x14ac:dyDescent="0.25">
      <c r="A51" s="154" t="s">
        <v>234</v>
      </c>
      <c r="B51" s="156" t="s">
        <v>235</v>
      </c>
      <c r="C51" s="160">
        <v>8530697.4781121276</v>
      </c>
      <c r="D51" s="160">
        <v>8911555.4663660862</v>
      </c>
      <c r="E51" s="254">
        <f t="shared" si="0"/>
        <v>4.4645586041605014</v>
      </c>
      <c r="F51" s="251">
        <f t="shared" si="1"/>
        <v>1.2307737796066085</v>
      </c>
      <c r="H51" s="209"/>
    </row>
    <row r="52" spans="1:8" ht="30" x14ac:dyDescent="0.25">
      <c r="A52" s="154" t="s">
        <v>236</v>
      </c>
      <c r="B52" s="156" t="s">
        <v>237</v>
      </c>
      <c r="C52" s="160">
        <v>985947.15390077722</v>
      </c>
      <c r="D52" s="160">
        <v>984975.13811268844</v>
      </c>
      <c r="E52" s="254">
        <f t="shared" si="0"/>
        <v>-9.8587006843430913E-2</v>
      </c>
      <c r="F52" s="251">
        <f t="shared" si="1"/>
        <v>0.13603478967604221</v>
      </c>
      <c r="H52" s="209"/>
    </row>
    <row r="53" spans="1:8" x14ac:dyDescent="0.25">
      <c r="A53" s="154" t="s">
        <v>330</v>
      </c>
      <c r="B53" s="156" t="s">
        <v>331</v>
      </c>
      <c r="C53" s="160">
        <v>108767.26243688968</v>
      </c>
      <c r="D53" s="160">
        <v>106602.93061529924</v>
      </c>
      <c r="E53" s="254">
        <f t="shared" si="0"/>
        <v>-1.9898743179697647</v>
      </c>
      <c r="F53" s="251">
        <f t="shared" si="1"/>
        <v>1.4722917040209445E-2</v>
      </c>
      <c r="H53" s="209"/>
    </row>
    <row r="54" spans="1:8" x14ac:dyDescent="0.25">
      <c r="A54" s="154" t="s">
        <v>238</v>
      </c>
      <c r="B54" s="156" t="s">
        <v>239</v>
      </c>
      <c r="C54" s="160">
        <v>157119.41495589248</v>
      </c>
      <c r="D54" s="160">
        <v>194194.84205458823</v>
      </c>
      <c r="E54" s="254">
        <f t="shared" si="0"/>
        <v>23.59697374707244</v>
      </c>
      <c r="F54" s="251">
        <f t="shared" si="1"/>
        <v>2.6820224666468502E-2</v>
      </c>
      <c r="H54" s="209"/>
    </row>
    <row r="55" spans="1:8" x14ac:dyDescent="0.25">
      <c r="A55" s="154" t="s">
        <v>240</v>
      </c>
      <c r="B55" s="156" t="s">
        <v>241</v>
      </c>
      <c r="C55" s="160">
        <v>4676449.9603661029</v>
      </c>
      <c r="D55" s="160">
        <v>5468989.7472285582</v>
      </c>
      <c r="E55" s="254">
        <f t="shared" si="0"/>
        <v>16.947466423877017</v>
      </c>
      <c r="F55" s="251">
        <f t="shared" si="1"/>
        <v>0.75532147078371459</v>
      </c>
      <c r="H55" s="209"/>
    </row>
    <row r="56" spans="1:8" x14ac:dyDescent="0.25">
      <c r="A56" s="154" t="s">
        <v>242</v>
      </c>
      <c r="B56" s="156" t="s">
        <v>243</v>
      </c>
      <c r="C56" s="160">
        <v>1861378.5967703224</v>
      </c>
      <c r="D56" s="160">
        <v>3127095.4165889667</v>
      </c>
      <c r="E56" s="254">
        <f t="shared" si="0"/>
        <v>67.998891897370527</v>
      </c>
      <c r="F56" s="251">
        <f t="shared" si="1"/>
        <v>0.43188274590127523</v>
      </c>
      <c r="H56" s="209"/>
    </row>
    <row r="57" spans="1:8" x14ac:dyDescent="0.25">
      <c r="A57" s="154" t="s">
        <v>244</v>
      </c>
      <c r="B57" s="156" t="s">
        <v>245</v>
      </c>
      <c r="C57" s="160">
        <v>1561312.184347305</v>
      </c>
      <c r="D57" s="160">
        <v>1497718.4131287013</v>
      </c>
      <c r="E57" s="254">
        <f t="shared" si="0"/>
        <v>-4.0730977351072539</v>
      </c>
      <c r="F57" s="251">
        <f t="shared" si="1"/>
        <v>0.20684969745966217</v>
      </c>
      <c r="H57" s="209"/>
    </row>
    <row r="58" spans="1:8" x14ac:dyDescent="0.25">
      <c r="A58" s="154" t="s">
        <v>246</v>
      </c>
      <c r="B58" s="156" t="s">
        <v>247</v>
      </c>
      <c r="C58" s="160">
        <v>7655510.5114760576</v>
      </c>
      <c r="D58" s="160">
        <v>8279918.9650502028</v>
      </c>
      <c r="E58" s="254">
        <f t="shared" si="0"/>
        <v>8.156326774525624</v>
      </c>
      <c r="F58" s="251">
        <f t="shared" si="1"/>
        <v>1.1435385436260765</v>
      </c>
      <c r="H58" s="209"/>
    </row>
    <row r="59" spans="1:8" ht="30" x14ac:dyDescent="0.25">
      <c r="A59" s="154" t="s">
        <v>248</v>
      </c>
      <c r="B59" s="156" t="s">
        <v>249</v>
      </c>
      <c r="C59" s="160">
        <v>722925.53876384778</v>
      </c>
      <c r="D59" s="160">
        <v>826538.75332626433</v>
      </c>
      <c r="E59" s="254">
        <f t="shared" si="0"/>
        <v>14.332487788381073</v>
      </c>
      <c r="F59" s="251">
        <f t="shared" si="1"/>
        <v>0.11415316094503572</v>
      </c>
      <c r="H59" s="209"/>
    </row>
    <row r="60" spans="1:8" x14ac:dyDescent="0.25">
      <c r="A60" s="154" t="s">
        <v>250</v>
      </c>
      <c r="B60" s="156" t="s">
        <v>251</v>
      </c>
      <c r="C60" s="160">
        <v>200421.1375566182</v>
      </c>
      <c r="D60" s="160">
        <v>210266.24191269296</v>
      </c>
      <c r="E60" s="254">
        <f t="shared" si="0"/>
        <v>4.9122086003995378</v>
      </c>
      <c r="F60" s="251">
        <f t="shared" si="1"/>
        <v>2.9039843634401E-2</v>
      </c>
      <c r="H60" s="209"/>
    </row>
    <row r="61" spans="1:8" ht="30" x14ac:dyDescent="0.25">
      <c r="A61" s="154" t="s">
        <v>308</v>
      </c>
      <c r="B61" s="156" t="s">
        <v>309</v>
      </c>
      <c r="C61" s="160">
        <v>445311.22156809253</v>
      </c>
      <c r="D61" s="160">
        <v>418132.17799521383</v>
      </c>
      <c r="E61" s="254">
        <f t="shared" si="0"/>
        <v>-6.1033816927343594</v>
      </c>
      <c r="F61" s="251">
        <f t="shared" si="1"/>
        <v>5.7748181339229709E-2</v>
      </c>
      <c r="H61" s="209"/>
    </row>
    <row r="62" spans="1:8" ht="30" x14ac:dyDescent="0.25">
      <c r="A62" s="154" t="s">
        <v>310</v>
      </c>
      <c r="B62" s="156" t="s">
        <v>311</v>
      </c>
      <c r="C62" s="160">
        <v>547707.3968371714</v>
      </c>
      <c r="D62" s="160">
        <v>503091.9020877516</v>
      </c>
      <c r="E62" s="254">
        <f t="shared" si="0"/>
        <v>-8.1458631026455919</v>
      </c>
      <c r="F62" s="251">
        <f t="shared" si="1"/>
        <v>6.9481957909477199E-2</v>
      </c>
      <c r="H62" s="209"/>
    </row>
    <row r="63" spans="1:8" x14ac:dyDescent="0.25">
      <c r="A63" s="154" t="s">
        <v>312</v>
      </c>
      <c r="B63" s="156" t="s">
        <v>313</v>
      </c>
      <c r="C63" s="160">
        <v>837807.61834089132</v>
      </c>
      <c r="D63" s="160">
        <v>887514.83191467845</v>
      </c>
      <c r="E63" s="254">
        <f t="shared" si="0"/>
        <v>5.9330104531899934</v>
      </c>
      <c r="F63" s="251">
        <f t="shared" si="1"/>
        <v>0.12257455931854039</v>
      </c>
      <c r="H63" s="209"/>
    </row>
    <row r="64" spans="1:8" x14ac:dyDescent="0.25">
      <c r="A64" s="154" t="s">
        <v>252</v>
      </c>
      <c r="B64" s="156" t="s">
        <v>253</v>
      </c>
      <c r="C64" s="160">
        <v>856396.21351390588</v>
      </c>
      <c r="D64" s="160">
        <v>1025123.3045900348</v>
      </c>
      <c r="E64" s="254">
        <f t="shared" si="0"/>
        <v>19.701989384541946</v>
      </c>
      <c r="F64" s="251">
        <f t="shared" si="1"/>
        <v>0.14157964778595292</v>
      </c>
      <c r="H64" s="209"/>
    </row>
    <row r="65" spans="1:8" x14ac:dyDescent="0.25">
      <c r="A65" s="154" t="s">
        <v>254</v>
      </c>
      <c r="B65" s="156" t="s">
        <v>255</v>
      </c>
      <c r="C65" s="160">
        <v>6198060.8995454768</v>
      </c>
      <c r="D65" s="160">
        <v>6476236.3303897642</v>
      </c>
      <c r="E65" s="254">
        <f t="shared" si="0"/>
        <v>4.4881041885969069</v>
      </c>
      <c r="F65" s="251">
        <f t="shared" si="1"/>
        <v>0.89443216687173155</v>
      </c>
      <c r="H65" s="209"/>
    </row>
    <row r="66" spans="1:8" x14ac:dyDescent="0.25">
      <c r="A66" s="154" t="s">
        <v>256</v>
      </c>
      <c r="B66" s="156" t="s">
        <v>257</v>
      </c>
      <c r="C66" s="160">
        <v>911262.00023027277</v>
      </c>
      <c r="D66" s="160">
        <v>859381.97370304039</v>
      </c>
      <c r="E66" s="254">
        <f t="shared" si="0"/>
        <v>-5.6932064010265435</v>
      </c>
      <c r="F66" s="251">
        <f t="shared" si="1"/>
        <v>0.11868913388827103</v>
      </c>
      <c r="H66" s="209"/>
    </row>
    <row r="67" spans="1:8" x14ac:dyDescent="0.25">
      <c r="A67" s="154" t="s">
        <v>258</v>
      </c>
      <c r="B67" s="156" t="s">
        <v>259</v>
      </c>
      <c r="C67" s="160">
        <v>605873.00928763917</v>
      </c>
      <c r="D67" s="160">
        <v>616598.00532011176</v>
      </c>
      <c r="E67" s="254">
        <f t="shared" si="0"/>
        <v>1.7701722750585418</v>
      </c>
      <c r="F67" s="251">
        <f t="shared" si="1"/>
        <v>8.5158271232214797E-2</v>
      </c>
      <c r="H67" s="209"/>
    </row>
    <row r="68" spans="1:8" x14ac:dyDescent="0.25">
      <c r="A68" s="154" t="s">
        <v>260</v>
      </c>
      <c r="B68" s="156" t="s">
        <v>261</v>
      </c>
      <c r="C68" s="160">
        <v>373297.94798282557</v>
      </c>
      <c r="D68" s="160">
        <v>462086.8966117028</v>
      </c>
      <c r="E68" s="254">
        <f t="shared" si="0"/>
        <v>23.785008492187629</v>
      </c>
      <c r="F68" s="251">
        <f t="shared" si="1"/>
        <v>6.3818761875628599E-2</v>
      </c>
      <c r="H68" s="209"/>
    </row>
    <row r="69" spans="1:8" ht="30" x14ac:dyDescent="0.25">
      <c r="A69" s="154" t="s">
        <v>332</v>
      </c>
      <c r="B69" s="156" t="s">
        <v>333</v>
      </c>
      <c r="C69" s="160">
        <v>15427.403148868556</v>
      </c>
      <c r="D69" s="160">
        <v>24747.304200942021</v>
      </c>
      <c r="E69" s="254">
        <f t="shared" si="0"/>
        <v>60.411340535668728</v>
      </c>
      <c r="F69" s="251">
        <f t="shared" si="1"/>
        <v>3.4178470011687052E-3</v>
      </c>
      <c r="H69" s="209"/>
    </row>
    <row r="70" spans="1:8" ht="30" x14ac:dyDescent="0.25">
      <c r="A70" s="154" t="s">
        <v>262</v>
      </c>
      <c r="B70" s="156" t="s">
        <v>263</v>
      </c>
      <c r="C70" s="160">
        <v>6576.7723275489807</v>
      </c>
      <c r="D70" s="160">
        <v>4426.6848548202506</v>
      </c>
      <c r="E70" s="254">
        <f t="shared" si="0"/>
        <v>-32.692137809338163</v>
      </c>
      <c r="F70" s="251">
        <f t="shared" si="1"/>
        <v>6.1136887611339889E-4</v>
      </c>
      <c r="H70" s="209"/>
    </row>
    <row r="71" spans="1:8" x14ac:dyDescent="0.25">
      <c r="A71" s="154" t="s">
        <v>264</v>
      </c>
      <c r="B71" s="156" t="s">
        <v>265</v>
      </c>
      <c r="C71" s="160">
        <v>2945832.5730622755</v>
      </c>
      <c r="D71" s="160">
        <v>2192913.5187452645</v>
      </c>
      <c r="E71" s="254">
        <f t="shared" ref="E71:E100" si="2">D71/C71*100-100</f>
        <v>-25.558786375097029</v>
      </c>
      <c r="F71" s="251">
        <f t="shared" ref="F71:F100" si="3">D71/D$100*100</f>
        <v>0.30286300410775702</v>
      </c>
      <c r="H71" s="209"/>
    </row>
    <row r="72" spans="1:8" x14ac:dyDescent="0.25">
      <c r="A72" s="154" t="s">
        <v>266</v>
      </c>
      <c r="B72" s="156" t="s">
        <v>267</v>
      </c>
      <c r="C72" s="160">
        <v>4324755.4382368959</v>
      </c>
      <c r="D72" s="160">
        <v>3466986.6999853677</v>
      </c>
      <c r="E72" s="254">
        <f t="shared" si="2"/>
        <v>-19.833924727110613</v>
      </c>
      <c r="F72" s="251">
        <f t="shared" si="3"/>
        <v>0.47882508734772461</v>
      </c>
      <c r="H72" s="209"/>
    </row>
    <row r="73" spans="1:8" x14ac:dyDescent="0.25">
      <c r="A73" s="154" t="s">
        <v>268</v>
      </c>
      <c r="B73" s="156" t="s">
        <v>269</v>
      </c>
      <c r="C73" s="160">
        <v>4650685.2765589673</v>
      </c>
      <c r="D73" s="160">
        <v>5403070.1362069892</v>
      </c>
      <c r="E73" s="254">
        <f t="shared" si="2"/>
        <v>16.177935398903401</v>
      </c>
      <c r="F73" s="251">
        <f t="shared" si="3"/>
        <v>0.74621732178150924</v>
      </c>
      <c r="H73" s="209"/>
    </row>
    <row r="74" spans="1:8" ht="30" x14ac:dyDescent="0.25">
      <c r="A74" s="154" t="s">
        <v>270</v>
      </c>
      <c r="B74" s="156" t="s">
        <v>271</v>
      </c>
      <c r="C74" s="160">
        <v>3021595.9958403786</v>
      </c>
      <c r="D74" s="160">
        <v>1184918.2340797035</v>
      </c>
      <c r="E74" s="254">
        <f t="shared" si="2"/>
        <v>-60.785021038189811</v>
      </c>
      <c r="F74" s="251">
        <f t="shared" si="3"/>
        <v>0.16364890495124201</v>
      </c>
      <c r="H74" s="209"/>
    </row>
    <row r="75" spans="1:8" x14ac:dyDescent="0.25">
      <c r="A75" s="154" t="s">
        <v>272</v>
      </c>
      <c r="B75" s="156" t="s">
        <v>273</v>
      </c>
      <c r="C75" s="160">
        <v>79323150.687203094</v>
      </c>
      <c r="D75" s="160">
        <v>72755376.204549238</v>
      </c>
      <c r="E75" s="254">
        <f t="shared" si="2"/>
        <v>-8.2797700617726662</v>
      </c>
      <c r="F75" s="251">
        <f t="shared" si="3"/>
        <v>10.048235652679857</v>
      </c>
      <c r="H75" s="209"/>
    </row>
    <row r="76" spans="1:8" x14ac:dyDescent="0.25">
      <c r="A76" s="154" t="s">
        <v>274</v>
      </c>
      <c r="B76" s="156" t="s">
        <v>275</v>
      </c>
      <c r="C76" s="160">
        <v>11049999.62556342</v>
      </c>
      <c r="D76" s="160">
        <v>11009869.207564246</v>
      </c>
      <c r="E76" s="254">
        <f t="shared" si="2"/>
        <v>-0.36317121591874013</v>
      </c>
      <c r="F76" s="251">
        <f t="shared" si="3"/>
        <v>1.5205716206010318</v>
      </c>
      <c r="H76" s="209"/>
    </row>
    <row r="77" spans="1:8" x14ac:dyDescent="0.25">
      <c r="A77" s="154" t="s">
        <v>276</v>
      </c>
      <c r="B77" s="156" t="s">
        <v>32</v>
      </c>
      <c r="C77" s="160">
        <v>3704219.3836833811</v>
      </c>
      <c r="D77" s="160">
        <v>6335355.2344778161</v>
      </c>
      <c r="E77" s="254">
        <f t="shared" si="2"/>
        <v>71.030778100893713</v>
      </c>
      <c r="F77" s="251">
        <f t="shared" si="3"/>
        <v>0.87497509682990926</v>
      </c>
      <c r="H77" s="209"/>
    </row>
    <row r="78" spans="1:8" x14ac:dyDescent="0.25">
      <c r="A78" s="154" t="s">
        <v>314</v>
      </c>
      <c r="B78" s="156" t="s">
        <v>315</v>
      </c>
      <c r="C78" s="160">
        <v>17101.472774963371</v>
      </c>
      <c r="D78" s="160">
        <v>18211.761402099619</v>
      </c>
      <c r="E78" s="254">
        <f t="shared" si="2"/>
        <v>6.4923567797138304</v>
      </c>
      <c r="F78" s="251">
        <f t="shared" si="3"/>
        <v>2.5152240255646419E-3</v>
      </c>
      <c r="H78" s="209"/>
    </row>
    <row r="79" spans="1:8" x14ac:dyDescent="0.25">
      <c r="A79" s="154" t="s">
        <v>277</v>
      </c>
      <c r="B79" s="156" t="s">
        <v>53</v>
      </c>
      <c r="C79" s="160">
        <v>6862283.5521028601</v>
      </c>
      <c r="D79" s="160">
        <v>9009763.326819947</v>
      </c>
      <c r="E79" s="254">
        <f t="shared" si="2"/>
        <v>31.293952784259687</v>
      </c>
      <c r="F79" s="251">
        <f t="shared" si="3"/>
        <v>1.244337254586265</v>
      </c>
      <c r="H79" s="209"/>
    </row>
    <row r="80" spans="1:8" x14ac:dyDescent="0.25">
      <c r="A80" s="154" t="s">
        <v>278</v>
      </c>
      <c r="B80" s="156" t="s">
        <v>279</v>
      </c>
      <c r="C80" s="160">
        <v>45664.355869972249</v>
      </c>
      <c r="D80" s="160">
        <v>56930.711318633985</v>
      </c>
      <c r="E80" s="254">
        <f t="shared" si="2"/>
        <v>24.672099789915606</v>
      </c>
      <c r="F80" s="251">
        <f t="shared" si="3"/>
        <v>7.8626932200311188E-3</v>
      </c>
      <c r="H80" s="209"/>
    </row>
    <row r="81" spans="1:8" x14ac:dyDescent="0.25">
      <c r="A81" s="154" t="s">
        <v>280</v>
      </c>
      <c r="B81" s="156" t="s">
        <v>58</v>
      </c>
      <c r="C81" s="160">
        <v>2961825.9095151885</v>
      </c>
      <c r="D81" s="160">
        <v>3073213.6888540154</v>
      </c>
      <c r="E81" s="254">
        <f t="shared" si="2"/>
        <v>3.7607807731366449</v>
      </c>
      <c r="F81" s="251">
        <f t="shared" si="3"/>
        <v>0.42444114741194633</v>
      </c>
      <c r="H81" s="209"/>
    </row>
    <row r="82" spans="1:8" x14ac:dyDescent="0.25">
      <c r="A82" s="154" t="s">
        <v>344</v>
      </c>
      <c r="B82" s="156" t="s">
        <v>345</v>
      </c>
      <c r="C82" s="160">
        <v>77285.157945892293</v>
      </c>
      <c r="D82" s="160">
        <v>113892.60727117922</v>
      </c>
      <c r="E82" s="254">
        <f t="shared" si="2"/>
        <v>47.366726417142047</v>
      </c>
      <c r="F82" s="251">
        <f t="shared" si="3"/>
        <v>1.5729693345841983E-2</v>
      </c>
      <c r="H82" s="209"/>
    </row>
    <row r="83" spans="1:8" x14ac:dyDescent="0.25">
      <c r="A83" s="154" t="s">
        <v>346</v>
      </c>
      <c r="B83" s="156" t="s">
        <v>347</v>
      </c>
      <c r="C83" s="160">
        <v>25767.745760124202</v>
      </c>
      <c r="D83" s="160">
        <v>25647.807011756897</v>
      </c>
      <c r="E83" s="254">
        <f t="shared" si="2"/>
        <v>-0.46546077209792713</v>
      </c>
      <c r="F83" s="251">
        <f t="shared" si="3"/>
        <v>3.5422153285831499E-3</v>
      </c>
      <c r="H83" s="209"/>
    </row>
    <row r="84" spans="1:8" ht="30" x14ac:dyDescent="0.25">
      <c r="A84" s="154" t="s">
        <v>281</v>
      </c>
      <c r="B84" s="156" t="s">
        <v>282</v>
      </c>
      <c r="C84" s="160">
        <v>978578.90654026007</v>
      </c>
      <c r="D84" s="160">
        <v>1183966.4855910486</v>
      </c>
      <c r="E84" s="254">
        <f t="shared" si="2"/>
        <v>20.988351340714146</v>
      </c>
      <c r="F84" s="251">
        <f t="shared" si="3"/>
        <v>0.16351745908985027</v>
      </c>
      <c r="H84" s="209"/>
    </row>
    <row r="85" spans="1:8" x14ac:dyDescent="0.25">
      <c r="A85" s="154" t="s">
        <v>283</v>
      </c>
      <c r="B85" s="156" t="s">
        <v>284</v>
      </c>
      <c r="C85" s="160">
        <v>2154330.1492438936</v>
      </c>
      <c r="D85" s="160">
        <v>2364786.0505505092</v>
      </c>
      <c r="E85" s="254">
        <f t="shared" si="2"/>
        <v>9.768971639768381</v>
      </c>
      <c r="F85" s="251">
        <f t="shared" si="3"/>
        <v>0.3266002973759049</v>
      </c>
      <c r="H85" s="209"/>
    </row>
    <row r="86" spans="1:8" x14ac:dyDescent="0.25">
      <c r="A86" s="154" t="s">
        <v>285</v>
      </c>
      <c r="B86" s="156" t="s">
        <v>286</v>
      </c>
      <c r="C86" s="160">
        <v>38692238.000252061</v>
      </c>
      <c r="D86" s="160">
        <v>47566180.026463307</v>
      </c>
      <c r="E86" s="254">
        <f t="shared" si="2"/>
        <v>22.934682729268445</v>
      </c>
      <c r="F86" s="251">
        <f t="shared" si="3"/>
        <v>6.5693590073665442</v>
      </c>
      <c r="H86" s="209"/>
    </row>
    <row r="87" spans="1:8" ht="45" x14ac:dyDescent="0.25">
      <c r="A87" s="154" t="s">
        <v>287</v>
      </c>
      <c r="B87" s="156" t="s">
        <v>288</v>
      </c>
      <c r="C87" s="160">
        <v>28959902.675251957</v>
      </c>
      <c r="D87" s="160">
        <v>29462343.06885023</v>
      </c>
      <c r="E87" s="254">
        <f t="shared" si="2"/>
        <v>1.734951941076929</v>
      </c>
      <c r="F87" s="251">
        <f t="shared" si="3"/>
        <v>4.0690404129529485</v>
      </c>
      <c r="H87" s="209"/>
    </row>
    <row r="88" spans="1:8" ht="45" x14ac:dyDescent="0.25">
      <c r="A88" s="154" t="s">
        <v>348</v>
      </c>
      <c r="B88" s="156" t="s">
        <v>349</v>
      </c>
      <c r="C88" s="160">
        <v>15134.467891479497</v>
      </c>
      <c r="D88" s="160">
        <v>8011.1747801589918</v>
      </c>
      <c r="E88" s="254">
        <f t="shared" si="2"/>
        <v>-47.066690169733839</v>
      </c>
      <c r="F88" s="251">
        <f t="shared" si="3"/>
        <v>1.106422318806042E-3</v>
      </c>
      <c r="H88" s="209"/>
    </row>
    <row r="89" spans="1:8" ht="30" x14ac:dyDescent="0.25">
      <c r="A89" s="154" t="s">
        <v>289</v>
      </c>
      <c r="B89" s="156" t="s">
        <v>290</v>
      </c>
      <c r="C89" s="160">
        <v>36936453.28902632</v>
      </c>
      <c r="D89" s="160">
        <v>50310847.148204491</v>
      </c>
      <c r="E89" s="254">
        <f t="shared" si="2"/>
        <v>36.209198957257883</v>
      </c>
      <c r="F89" s="251">
        <f t="shared" si="3"/>
        <v>6.9484246306392548</v>
      </c>
      <c r="H89" s="209"/>
    </row>
    <row r="90" spans="1:8" x14ac:dyDescent="0.25">
      <c r="A90" s="154" t="s">
        <v>291</v>
      </c>
      <c r="B90" s="156" t="s">
        <v>292</v>
      </c>
      <c r="C90" s="160">
        <v>51349.902588531506</v>
      </c>
      <c r="D90" s="160">
        <v>111938.60672010708</v>
      </c>
      <c r="E90" s="254">
        <f t="shared" si="2"/>
        <v>117.99185797308107</v>
      </c>
      <c r="F90" s="251">
        <f t="shared" si="3"/>
        <v>1.5459826580979986E-2</v>
      </c>
      <c r="H90" s="209"/>
    </row>
    <row r="91" spans="1:8" x14ac:dyDescent="0.25">
      <c r="A91" s="154" t="s">
        <v>350</v>
      </c>
      <c r="B91" s="156" t="s">
        <v>351</v>
      </c>
      <c r="C91" s="160">
        <v>3137.8639799804696</v>
      </c>
      <c r="D91" s="160">
        <v>7973.3107420043943</v>
      </c>
      <c r="E91" s="254">
        <f t="shared" si="2"/>
        <v>154.09994801795142</v>
      </c>
      <c r="F91" s="251">
        <f t="shared" si="3"/>
        <v>1.1011929213650914E-3</v>
      </c>
      <c r="H91" s="209"/>
    </row>
    <row r="92" spans="1:8" ht="30" x14ac:dyDescent="0.25">
      <c r="A92" s="154" t="s">
        <v>293</v>
      </c>
      <c r="B92" s="156" t="s">
        <v>294</v>
      </c>
      <c r="C92" s="160">
        <v>4180664.3935671379</v>
      </c>
      <c r="D92" s="160">
        <v>4796638.4936638763</v>
      </c>
      <c r="E92" s="254">
        <f t="shared" si="2"/>
        <v>14.733880601479243</v>
      </c>
      <c r="F92" s="251">
        <f t="shared" si="3"/>
        <v>0.66246312560522869</v>
      </c>
      <c r="H92" s="209"/>
    </row>
    <row r="93" spans="1:8" x14ac:dyDescent="0.25">
      <c r="A93" s="154" t="s">
        <v>334</v>
      </c>
      <c r="B93" s="156" t="s">
        <v>335</v>
      </c>
      <c r="C93" s="160">
        <v>109299.32760689735</v>
      </c>
      <c r="D93" s="160">
        <v>147007.78249515538</v>
      </c>
      <c r="E93" s="254">
        <f t="shared" si="2"/>
        <v>34.500170965258917</v>
      </c>
      <c r="F93" s="251">
        <f t="shared" si="3"/>
        <v>2.0303225938055995E-2</v>
      </c>
      <c r="H93" s="209"/>
    </row>
    <row r="94" spans="1:8" x14ac:dyDescent="0.25">
      <c r="A94" s="154" t="s">
        <v>295</v>
      </c>
      <c r="B94" s="156" t="s">
        <v>296</v>
      </c>
      <c r="C94" s="160">
        <v>102250.93429883836</v>
      </c>
      <c r="D94" s="160">
        <v>84256.811980079685</v>
      </c>
      <c r="E94" s="254">
        <f t="shared" si="2"/>
        <v>-17.598002836990318</v>
      </c>
      <c r="F94" s="251">
        <f t="shared" si="3"/>
        <v>1.1636697468776772E-2</v>
      </c>
      <c r="H94" s="209"/>
    </row>
    <row r="95" spans="1:8" x14ac:dyDescent="0.25">
      <c r="A95" s="154" t="s">
        <v>316</v>
      </c>
      <c r="B95" s="156" t="s">
        <v>317</v>
      </c>
      <c r="C95" s="160">
        <v>7053.0060000000003</v>
      </c>
      <c r="D95" s="160">
        <v>382100.67704003904</v>
      </c>
      <c r="E95" s="254">
        <f t="shared" si="2"/>
        <v>5317.5578049988762</v>
      </c>
      <c r="F95" s="251">
        <f t="shared" si="3"/>
        <v>5.2771875375262782E-2</v>
      </c>
      <c r="H95" s="209"/>
    </row>
    <row r="96" spans="1:8" ht="45" x14ac:dyDescent="0.25">
      <c r="A96" s="154" t="s">
        <v>297</v>
      </c>
      <c r="B96" s="156" t="s">
        <v>298</v>
      </c>
      <c r="C96" s="160">
        <v>2558272.1111530974</v>
      </c>
      <c r="D96" s="160">
        <v>2690923.0760261342</v>
      </c>
      <c r="E96" s="254">
        <f t="shared" si="2"/>
        <v>5.1851780854244964</v>
      </c>
      <c r="F96" s="251">
        <f t="shared" si="3"/>
        <v>0.37164304002944676</v>
      </c>
      <c r="H96" s="209"/>
    </row>
    <row r="97" spans="1:8" x14ac:dyDescent="0.25">
      <c r="A97" s="154" t="s">
        <v>299</v>
      </c>
      <c r="B97" s="156" t="s">
        <v>300</v>
      </c>
      <c r="C97" s="160">
        <v>494359.28525165265</v>
      </c>
      <c r="D97" s="160">
        <v>498538.57844637503</v>
      </c>
      <c r="E97" s="254">
        <f t="shared" si="2"/>
        <v>0.84539591333758324</v>
      </c>
      <c r="F97" s="251">
        <f t="shared" si="3"/>
        <v>6.8853098966835807E-2</v>
      </c>
      <c r="H97" s="209"/>
    </row>
    <row r="98" spans="1:8" x14ac:dyDescent="0.25">
      <c r="A98" s="154" t="s">
        <v>301</v>
      </c>
      <c r="B98" s="156" t="s">
        <v>302</v>
      </c>
      <c r="C98" s="160">
        <v>3231459.9668899723</v>
      </c>
      <c r="D98" s="160">
        <v>2387452.0135425604</v>
      </c>
      <c r="E98" s="254">
        <f t="shared" si="2"/>
        <v>-26.118471588546512</v>
      </c>
      <c r="F98" s="251">
        <f t="shared" si="3"/>
        <v>0.32973069061033378</v>
      </c>
      <c r="H98" s="209"/>
    </row>
    <row r="99" spans="1:8" x14ac:dyDescent="0.25">
      <c r="A99" s="154" t="s">
        <v>303</v>
      </c>
      <c r="B99" s="156" t="s">
        <v>304</v>
      </c>
      <c r="C99" s="160">
        <v>870.92816375732389</v>
      </c>
      <c r="D99" s="160">
        <v>1417.9206419067377</v>
      </c>
      <c r="E99" s="254">
        <f t="shared" si="2"/>
        <v>62.805694075800744</v>
      </c>
      <c r="F99" s="251">
        <f t="shared" si="3"/>
        <v>1.9582883753664268E-4</v>
      </c>
      <c r="H99" s="209"/>
    </row>
    <row r="100" spans="1:8" s="164" customFormat="1" x14ac:dyDescent="0.25">
      <c r="A100" s="163" t="s">
        <v>336</v>
      </c>
      <c r="B100" s="168" t="s">
        <v>35</v>
      </c>
      <c r="C100" s="210">
        <f>SUM(C6:C99)</f>
        <v>688684960.39047027</v>
      </c>
      <c r="D100" s="210">
        <f>SUM(D6:D99)</f>
        <v>724061205.56244552</v>
      </c>
      <c r="E100" s="255">
        <f t="shared" si="2"/>
        <v>5.1367820130582942</v>
      </c>
      <c r="F100" s="78">
        <f t="shared" si="3"/>
        <v>100</v>
      </c>
      <c r="G100"/>
      <c r="H100" s="209"/>
    </row>
    <row r="102" spans="1:8" x14ac:dyDescent="0.25">
      <c r="C102" s="198"/>
      <c r="D102" s="198"/>
    </row>
    <row r="103" spans="1:8" x14ac:dyDescent="0.25">
      <c r="C103" s="198"/>
      <c r="D103" s="198"/>
    </row>
  </sheetData>
  <mergeCells count="5">
    <mergeCell ref="A1:F1"/>
    <mergeCell ref="C4:D4"/>
    <mergeCell ref="E4:E5"/>
    <mergeCell ref="F4:F5"/>
    <mergeCell ref="A2:F2"/>
  </mergeCells>
  <conditionalFormatting sqref="A6:A99">
    <cfRule type="duplicateValues" dxfId="70" priority="4"/>
    <cfRule type="duplicateValues" dxfId="69" priority="7"/>
    <cfRule type="duplicateValues" dxfId="68" priority="18"/>
    <cfRule type="duplicateValues" dxfId="67" priority="22"/>
  </conditionalFormatting>
  <conditionalFormatting sqref="A6:A100">
    <cfRule type="duplicateValues" dxfId="66" priority="2"/>
  </conditionalFormatting>
  <conditionalFormatting sqref="A95">
    <cfRule type="duplicateValues" dxfId="65" priority="17"/>
    <cfRule type="duplicateValues" dxfId="64" priority="21"/>
  </conditionalFormatting>
  <conditionalFormatting sqref="C4:C5">
    <cfRule type="top10" dxfId="63" priority="11" rank="10"/>
    <cfRule type="top10" dxfId="62" priority="15" rank="10"/>
    <cfRule type="top10" dxfId="61" priority="27" rank="10"/>
  </conditionalFormatting>
  <conditionalFormatting sqref="C5">
    <cfRule type="top10" dxfId="60" priority="8" rank="10"/>
    <cfRule type="top10" dxfId="59" priority="12" rank="10"/>
    <cfRule type="top10" dxfId="58" priority="24" rank="10"/>
  </conditionalFormatting>
  <conditionalFormatting sqref="C6:C99">
    <cfRule type="duplicateValues" dxfId="57" priority="3"/>
    <cfRule type="duplicateValues" dxfId="56" priority="6"/>
    <cfRule type="duplicateValues" dxfId="55" priority="16"/>
    <cfRule type="duplicateValues" dxfId="54" priority="20"/>
  </conditionalFormatting>
  <conditionalFormatting sqref="C4:D4">
    <cfRule type="top10" dxfId="53" priority="9" rank="10"/>
    <cfRule type="top10" dxfId="52" priority="10" rank="10"/>
    <cfRule type="top10" dxfId="51" priority="13" rank="10"/>
    <cfRule type="top10" dxfId="50" priority="14" rank="10"/>
    <cfRule type="top10" dxfId="49" priority="25" rank="10"/>
    <cfRule type="top10" dxfId="48" priority="26" rank="10"/>
  </conditionalFormatting>
  <conditionalFormatting sqref="D6:D99">
    <cfRule type="duplicateValues" dxfId="47" priority="1"/>
    <cfRule type="duplicateValues" dxfId="46" priority="5"/>
    <cfRule type="duplicateValues" dxfId="45" priority="19"/>
    <cfRule type="duplicateValues" dxfId="44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Contents</vt:lpstr>
      <vt:lpstr>1. Composition</vt:lpstr>
      <vt:lpstr>2. Export</vt:lpstr>
      <vt:lpstr>3. Import</vt:lpstr>
      <vt:lpstr>4. partner</vt:lpstr>
      <vt:lpstr>5. X_India</vt:lpstr>
      <vt:lpstr>6. X_China</vt:lpstr>
      <vt:lpstr>7. X_Other</vt:lpstr>
      <vt:lpstr>8. M_India</vt:lpstr>
      <vt:lpstr>M_China</vt:lpstr>
      <vt:lpstr>10.M_Other</vt:lpstr>
      <vt:lpstr>11. X_Customs</vt:lpstr>
      <vt:lpstr>12. M_Customs</vt:lpstr>
      <vt:lpstr>Sheet1</vt:lpstr>
      <vt:lpstr>'2. Export'!Print_Area</vt:lpstr>
    </vt:vector>
  </TitlesOfParts>
  <Company>TEPC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TEPC</dc:creator>
  <cp:lastModifiedBy>TEPC</cp:lastModifiedBy>
  <cp:lastPrinted>2022-08-08T09:22:08Z</cp:lastPrinted>
  <dcterms:created xsi:type="dcterms:W3CDTF">2022-07-25T08:04:46Z</dcterms:created>
  <dcterms:modified xsi:type="dcterms:W3CDTF">2026-04-02T07:20:30Z</dcterms:modified>
</cp:coreProperties>
</file>